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原康宏\Desktop\ASHSTAT\アジア長期経済統計「ロシア」公開用データファイル\2. 統計表\chapter_6\"/>
    </mc:Choice>
  </mc:AlternateContent>
  <bookViews>
    <workbookView xWindow="0" yWindow="0" windowWidth="23040" windowHeight="7500"/>
  </bookViews>
  <sheets>
    <sheet name="6.1.1" sheetId="10" r:id="rId1"/>
  </sheets>
  <definedNames>
    <definedName name="__xlnm.Print_Titles" localSheetId="0">'6.1.1'!$B:$B</definedName>
    <definedName name="_xlnm.Print_Titles" localSheetId="0">'6.1.1'!$B:$B</definedName>
  </definedNames>
  <calcPr calcId="162913"/>
</workbook>
</file>

<file path=xl/calcChain.xml><?xml version="1.0" encoding="utf-8"?>
<calcChain xmlns="http://schemas.openxmlformats.org/spreadsheetml/2006/main">
  <c r="M66" i="10" l="1"/>
  <c r="M65" i="10"/>
  <c r="I65" i="10"/>
  <c r="M64" i="10"/>
  <c r="I64" i="10"/>
  <c r="R63" i="10"/>
  <c r="M63" i="10"/>
  <c r="I63" i="10"/>
  <c r="R62" i="10"/>
  <c r="M62" i="10"/>
  <c r="I62" i="10"/>
  <c r="R61" i="10"/>
  <c r="M61" i="10"/>
  <c r="I61" i="10"/>
  <c r="R60" i="10"/>
  <c r="M60" i="10"/>
  <c r="I60" i="10"/>
  <c r="R59" i="10"/>
  <c r="M59" i="10"/>
  <c r="I59" i="10"/>
  <c r="R58" i="10"/>
  <c r="M58" i="10"/>
  <c r="I58" i="10"/>
  <c r="R57" i="10"/>
  <c r="M57" i="10"/>
  <c r="I57" i="10"/>
  <c r="R56" i="10"/>
  <c r="M56" i="10"/>
  <c r="I56" i="10"/>
  <c r="R55" i="10"/>
  <c r="M55" i="10"/>
  <c r="I55" i="10"/>
  <c r="R54" i="10"/>
  <c r="M54" i="10"/>
  <c r="I54" i="10"/>
  <c r="R53" i="10"/>
  <c r="M53" i="10"/>
  <c r="I53" i="10"/>
  <c r="R52" i="10"/>
  <c r="M52" i="10"/>
  <c r="I52" i="10"/>
  <c r="R51" i="10"/>
  <c r="M51" i="10"/>
  <c r="I51" i="10"/>
  <c r="R50" i="10"/>
  <c r="M50" i="10"/>
  <c r="I50" i="10"/>
  <c r="R49" i="10"/>
  <c r="M49" i="10"/>
  <c r="I49" i="10"/>
  <c r="R48" i="10"/>
  <c r="M48" i="10"/>
  <c r="I48" i="10"/>
  <c r="R47" i="10"/>
  <c r="M47" i="10"/>
  <c r="I47" i="10"/>
  <c r="R46" i="10"/>
  <c r="M46" i="10"/>
  <c r="I46" i="10"/>
  <c r="R45" i="10"/>
  <c r="I45" i="10"/>
  <c r="R44" i="10"/>
  <c r="I44" i="10"/>
  <c r="R43" i="10"/>
  <c r="I43" i="10"/>
  <c r="R42" i="10"/>
  <c r="I42" i="10"/>
  <c r="I41" i="10"/>
  <c r="I40" i="10"/>
  <c r="I39" i="10"/>
  <c r="I38" i="10"/>
  <c r="I37" i="10"/>
  <c r="I36" i="10"/>
  <c r="I35" i="10"/>
  <c r="I34" i="10"/>
  <c r="I33" i="10"/>
  <c r="I32" i="10"/>
  <c r="I31" i="10"/>
  <c r="I30" i="10"/>
  <c r="I29" i="10"/>
  <c r="I28" i="10"/>
  <c r="I27" i="10"/>
  <c r="I26" i="10"/>
  <c r="I25" i="10"/>
  <c r="I24" i="10"/>
  <c r="I23" i="10"/>
</calcChain>
</file>

<file path=xl/sharedStrings.xml><?xml version="1.0" encoding="utf-8"?>
<sst xmlns="http://schemas.openxmlformats.org/spreadsheetml/2006/main" count="29" uniqueCount="28">
  <si>
    <r>
      <rPr>
        <sz val="11"/>
        <rFont val="游明朝"/>
        <family val="1"/>
        <charset val="128"/>
      </rPr>
      <t>（注）</t>
    </r>
  </si>
  <si>
    <r>
      <rPr>
        <sz val="11"/>
        <rFont val="游明朝"/>
        <family val="1"/>
        <charset val="128"/>
      </rPr>
      <t>（出所）</t>
    </r>
  </si>
  <si>
    <t>[1] + [2] + [5]</t>
    <phoneticPr fontId="5"/>
  </si>
  <si>
    <r>
      <rPr>
        <sz val="11"/>
        <rFont val="游明朝"/>
        <family val="1"/>
        <charset val="128"/>
      </rPr>
      <t xml:space="preserve">預金
</t>
    </r>
    <r>
      <rPr>
        <sz val="11"/>
        <rFont val="Times New Roman"/>
        <family val="1"/>
      </rPr>
      <t>Deposits</t>
    </r>
    <rPh sb="0" eb="2">
      <t>ヨキン</t>
    </rPh>
    <phoneticPr fontId="5"/>
  </si>
  <si>
    <r>
      <rPr>
        <sz val="11"/>
        <rFont val="游明朝"/>
        <family val="1"/>
        <charset val="128"/>
      </rPr>
      <t xml:space="preserve">商業銀行貸付
</t>
    </r>
    <r>
      <rPr>
        <sz val="11"/>
        <rFont val="Times New Roman"/>
        <family val="1"/>
      </rPr>
      <t>Lending of Marchant banks</t>
    </r>
    <rPh sb="0" eb="2">
      <t>ショウギョウ</t>
    </rPh>
    <rPh sb="2" eb="4">
      <t>ギンコウ</t>
    </rPh>
    <rPh sb="4" eb="6">
      <t>カシツケ</t>
    </rPh>
    <phoneticPr fontId="5"/>
  </si>
  <si>
    <r>
      <rPr>
        <sz val="11"/>
        <rFont val="游明朝"/>
        <family val="1"/>
        <charset val="128"/>
      </rPr>
      <t xml:space="preserve">通貨流通量
</t>
    </r>
    <r>
      <rPr>
        <sz val="11"/>
        <rFont val="Times New Roman"/>
        <family val="1"/>
      </rPr>
      <t>Money supply</t>
    </r>
    <rPh sb="2" eb="4">
      <t>リュウツウ</t>
    </rPh>
    <rPh sb="4" eb="5">
      <t>リョウ</t>
    </rPh>
    <phoneticPr fontId="5"/>
  </si>
  <si>
    <r>
      <rPr>
        <sz val="11"/>
        <rFont val="游明朝"/>
        <family val="1"/>
        <charset val="128"/>
      </rPr>
      <t>株式会社銀行　</t>
    </r>
    <r>
      <rPr>
        <sz val="11"/>
        <rFont val="Times New Roman"/>
        <family val="1"/>
      </rPr>
      <t>Joint stock banks</t>
    </r>
    <rPh sb="0" eb="2">
      <t>カブシキ</t>
    </rPh>
    <rPh sb="2" eb="4">
      <t>カイシャ</t>
    </rPh>
    <rPh sb="4" eb="6">
      <t>ギンコウ</t>
    </rPh>
    <phoneticPr fontId="5"/>
  </si>
  <si>
    <r>
      <rPr>
        <sz val="11"/>
        <rFont val="游明朝"/>
        <family val="1"/>
        <charset val="128"/>
      </rPr>
      <t xml:space="preserve">ロシア帝国ゴスバンク
</t>
    </r>
    <r>
      <rPr>
        <sz val="11"/>
        <rFont val="Times New Roman"/>
        <family val="1"/>
      </rPr>
      <t>Imperial Gosbank</t>
    </r>
    <rPh sb="3" eb="5">
      <t>テイコク</t>
    </rPh>
    <phoneticPr fontId="5"/>
  </si>
  <si>
    <r>
      <rPr>
        <sz val="11"/>
        <rFont val="游明朝"/>
        <family val="1"/>
        <charset val="128"/>
      </rPr>
      <t xml:space="preserve">計
</t>
    </r>
    <r>
      <rPr>
        <sz val="11"/>
        <rFont val="Times New Roman"/>
        <family val="1"/>
      </rPr>
      <t>Total</t>
    </r>
    <rPh sb="0" eb="1">
      <t>ケイ</t>
    </rPh>
    <phoneticPr fontId="5"/>
  </si>
  <si>
    <r>
      <rPr>
        <sz val="11"/>
        <rFont val="游明朝"/>
        <family val="1"/>
        <charset val="128"/>
      </rPr>
      <t xml:space="preserve">国庫金を除くゴスバンク預金残高
</t>
    </r>
    <r>
      <rPr>
        <sz val="11"/>
        <rFont val="Times New Roman"/>
        <family val="1"/>
      </rPr>
      <t>Deposits of Imperial Gosbank excluding treasury's funds</t>
    </r>
    <rPh sb="0" eb="2">
      <t>コッコ</t>
    </rPh>
    <rPh sb="2" eb="3">
      <t>キン</t>
    </rPh>
    <rPh sb="4" eb="5">
      <t>ノゾ</t>
    </rPh>
    <rPh sb="11" eb="13">
      <t>ヨキン</t>
    </rPh>
    <rPh sb="13" eb="15">
      <t>ザンダカ</t>
    </rPh>
    <phoneticPr fontId="5"/>
  </si>
  <si>
    <r>
      <rPr>
        <sz val="11"/>
        <rFont val="游明朝"/>
        <family val="1"/>
        <charset val="128"/>
      </rPr>
      <t xml:space="preserve">銀行紙幣
</t>
    </r>
    <r>
      <rPr>
        <sz val="11"/>
        <rFont val="Times New Roman"/>
        <family val="1"/>
      </rPr>
      <t>Banknotes</t>
    </r>
    <rPh sb="0" eb="2">
      <t>ギンコウ</t>
    </rPh>
    <rPh sb="2" eb="4">
      <t>シヘイ</t>
    </rPh>
    <phoneticPr fontId="5"/>
  </si>
  <si>
    <r>
      <rPr>
        <sz val="11"/>
        <rFont val="游明朝"/>
        <family val="1"/>
        <charset val="128"/>
      </rPr>
      <t xml:space="preserve">金貨・銀貨
</t>
    </r>
    <r>
      <rPr>
        <sz val="11"/>
        <rFont val="Times New Roman"/>
        <family val="1"/>
      </rPr>
      <t>Gold and silver coins</t>
    </r>
    <rPh sb="0" eb="2">
      <t>キンカ</t>
    </rPh>
    <rPh sb="3" eb="5">
      <t>ギンカ</t>
    </rPh>
    <phoneticPr fontId="5"/>
  </si>
  <si>
    <r>
      <rPr>
        <sz val="11"/>
        <rFont val="游明朝"/>
        <family val="1"/>
        <charset val="128"/>
      </rPr>
      <t xml:space="preserve">流通中現金
</t>
    </r>
    <r>
      <rPr>
        <sz val="11"/>
        <rFont val="Times New Roman"/>
        <family val="1"/>
      </rPr>
      <t>Currency in circulation</t>
    </r>
    <rPh sb="0" eb="2">
      <t>リュウツウ</t>
    </rPh>
    <rPh sb="2" eb="3">
      <t>チュウ</t>
    </rPh>
    <rPh sb="3" eb="5">
      <t>ゲンキン</t>
    </rPh>
    <phoneticPr fontId="5"/>
  </si>
  <si>
    <r>
      <rPr>
        <sz val="11"/>
        <rFont val="游明朝"/>
        <family val="1"/>
        <charset val="128"/>
      </rPr>
      <t xml:space="preserve">商業銀行保有現金
</t>
    </r>
    <r>
      <rPr>
        <sz val="11"/>
        <rFont val="Times New Roman"/>
        <family val="1"/>
      </rPr>
      <t>Currency held by marchant banks</t>
    </r>
    <rPh sb="0" eb="2">
      <t>ショウギョウ</t>
    </rPh>
    <rPh sb="2" eb="4">
      <t>ギンコウ</t>
    </rPh>
    <rPh sb="4" eb="6">
      <t>ホユウ</t>
    </rPh>
    <rPh sb="6" eb="8">
      <t>ゲンキン</t>
    </rPh>
    <phoneticPr fontId="5"/>
  </si>
  <si>
    <r>
      <rPr>
        <sz val="11"/>
        <rFont val="游明朝"/>
        <family val="1"/>
        <charset val="128"/>
      </rPr>
      <t xml:space="preserve">自治体営銀行保有現金
</t>
    </r>
    <r>
      <rPr>
        <sz val="11"/>
        <rFont val="Times New Roman"/>
        <family val="1"/>
      </rPr>
      <t>Currency held by communal banks</t>
    </r>
    <rPh sb="0" eb="3">
      <t>ジチタイ</t>
    </rPh>
    <rPh sb="3" eb="4">
      <t>エイ</t>
    </rPh>
    <rPh sb="4" eb="6">
      <t>ギンコウ</t>
    </rPh>
    <rPh sb="6" eb="8">
      <t>ホユウ</t>
    </rPh>
    <rPh sb="8" eb="10">
      <t>ゲンキン</t>
    </rPh>
    <phoneticPr fontId="5"/>
  </si>
  <si>
    <r>
      <rPr>
        <sz val="11"/>
        <rFont val="游明朝"/>
        <family val="1"/>
        <charset val="128"/>
      </rPr>
      <t xml:space="preserve">商業銀行
</t>
    </r>
    <r>
      <rPr>
        <sz val="11"/>
        <rFont val="Times New Roman"/>
        <family val="1"/>
      </rPr>
      <t>Marchant banks</t>
    </r>
    <rPh sb="0" eb="2">
      <t>ショウギョウ</t>
    </rPh>
    <rPh sb="2" eb="4">
      <t>ギンコウ</t>
    </rPh>
    <phoneticPr fontId="5"/>
  </si>
  <si>
    <r>
      <rPr>
        <sz val="11"/>
        <rFont val="游明朝"/>
        <family val="1"/>
        <charset val="128"/>
      </rPr>
      <t xml:space="preserve">国庫金預金
</t>
    </r>
    <r>
      <rPr>
        <sz val="11"/>
        <rFont val="Times New Roman"/>
        <family val="1"/>
      </rPr>
      <t>Deposits of treasury</t>
    </r>
    <rPh sb="0" eb="3">
      <t>コッコキン</t>
    </rPh>
    <rPh sb="3" eb="5">
      <t>ヨキン</t>
    </rPh>
    <phoneticPr fontId="5"/>
  </si>
  <si>
    <r>
      <rPr>
        <sz val="11"/>
        <rFont val="游明朝"/>
        <family val="1"/>
        <charset val="128"/>
      </rPr>
      <t>株式会社銀行（</t>
    </r>
    <r>
      <rPr>
        <sz val="11"/>
        <rFont val="Times New Roman"/>
        <family val="1"/>
      </rPr>
      <t>2</t>
    </r>
    <r>
      <rPr>
        <sz val="11"/>
        <rFont val="游明朝"/>
        <family val="1"/>
        <charset val="128"/>
      </rPr>
      <t>）は，商業銀行と自治体営銀行を含む．</t>
    </r>
  </si>
  <si>
    <r>
      <rPr>
        <sz val="11"/>
        <rFont val="游明朝"/>
        <family val="1"/>
        <charset val="128"/>
      </rPr>
      <t>（</t>
    </r>
    <r>
      <rPr>
        <sz val="11"/>
        <rFont val="Times New Roman"/>
        <family val="1"/>
      </rPr>
      <t>2</t>
    </r>
    <r>
      <rPr>
        <sz val="11"/>
        <rFont val="游明朝"/>
        <family val="1"/>
        <charset val="128"/>
      </rPr>
      <t>）</t>
    </r>
    <r>
      <rPr>
        <sz val="11"/>
        <rFont val="Times New Roman"/>
        <family val="1"/>
      </rPr>
      <t>―</t>
    </r>
    <r>
      <rPr>
        <sz val="11"/>
        <rFont val="游明朝"/>
        <family val="1"/>
        <charset val="128"/>
      </rPr>
      <t>（</t>
    </r>
    <r>
      <rPr>
        <sz val="11"/>
        <rFont val="Times New Roman"/>
        <family val="1"/>
      </rPr>
      <t>6</t>
    </r>
    <r>
      <rPr>
        <sz val="11"/>
        <rFont val="游明朝"/>
        <family val="1"/>
        <charset val="128"/>
      </rPr>
      <t>），（</t>
    </r>
    <r>
      <rPr>
        <sz val="11"/>
        <rFont val="Times New Roman"/>
        <family val="1"/>
      </rPr>
      <t>9</t>
    </r>
    <r>
      <rPr>
        <sz val="11"/>
        <rFont val="游明朝"/>
        <family val="1"/>
        <charset val="128"/>
      </rPr>
      <t>）：</t>
    </r>
    <r>
      <rPr>
        <sz val="11"/>
        <rFont val="Times New Roman"/>
        <family val="1"/>
      </rPr>
      <t>Khromov [1950]</t>
    </r>
    <r>
      <rPr>
        <sz val="11"/>
        <rFont val="游明朝"/>
        <family val="1"/>
        <charset val="128"/>
      </rPr>
      <t>（</t>
    </r>
    <r>
      <rPr>
        <sz val="11"/>
        <rFont val="Times New Roman"/>
        <family val="1"/>
      </rPr>
      <t>pp. 531-545</t>
    </r>
    <r>
      <rPr>
        <sz val="11"/>
        <rFont val="游明朝"/>
        <family val="1"/>
        <charset val="128"/>
      </rPr>
      <t>）；</t>
    </r>
  </si>
  <si>
    <r>
      <rPr>
        <sz val="11"/>
        <rFont val="游明朝"/>
        <family val="1"/>
        <charset val="128"/>
      </rPr>
      <t>（</t>
    </r>
    <r>
      <rPr>
        <sz val="11"/>
        <rFont val="Times New Roman"/>
        <family val="1"/>
      </rPr>
      <t>8</t>
    </r>
    <r>
      <rPr>
        <sz val="11"/>
        <rFont val="游明朝"/>
        <family val="1"/>
        <charset val="128"/>
      </rPr>
      <t>），（</t>
    </r>
    <r>
      <rPr>
        <sz val="11"/>
        <rFont val="Times New Roman"/>
        <family val="1"/>
      </rPr>
      <t>10</t>
    </r>
    <r>
      <rPr>
        <sz val="11"/>
        <rFont val="游明朝"/>
        <family val="1"/>
        <charset val="128"/>
      </rPr>
      <t>）</t>
    </r>
    <r>
      <rPr>
        <sz val="11"/>
        <rFont val="Times New Roman"/>
        <family val="1"/>
      </rPr>
      <t>―</t>
    </r>
    <r>
      <rPr>
        <sz val="11"/>
        <rFont val="游明朝"/>
        <family val="1"/>
        <charset val="128"/>
      </rPr>
      <t>（</t>
    </r>
    <r>
      <rPr>
        <sz val="11"/>
        <rFont val="Times New Roman"/>
        <family val="1"/>
      </rPr>
      <t>15</t>
    </r>
    <r>
      <rPr>
        <sz val="11"/>
        <rFont val="游明朝"/>
        <family val="1"/>
        <charset val="128"/>
      </rPr>
      <t>）：</t>
    </r>
    <r>
      <rPr>
        <sz val="11"/>
        <rFont val="Times New Roman"/>
        <family val="1"/>
      </rPr>
      <t>Drummond [1976]</t>
    </r>
    <r>
      <rPr>
        <sz val="11"/>
        <rFont val="游明朝"/>
        <family val="1"/>
        <charset val="128"/>
      </rPr>
      <t>．</t>
    </r>
  </si>
  <si>
    <r>
      <rPr>
        <sz val="16"/>
        <rFont val="游明朝"/>
        <family val="1"/>
        <charset val="128"/>
      </rPr>
      <t>表</t>
    </r>
    <r>
      <rPr>
        <sz val="16"/>
        <rFont val="Times New Roman"/>
        <family val="1"/>
      </rPr>
      <t>6.1.1</t>
    </r>
    <r>
      <rPr>
        <sz val="16"/>
        <rFont val="游明朝"/>
        <family val="1"/>
        <charset val="128"/>
      </rPr>
      <t>　ロシア帝国期の金融統計，</t>
    </r>
    <r>
      <rPr>
        <sz val="16"/>
        <rFont val="Times New Roman"/>
        <family val="1"/>
      </rPr>
      <t>1861</t>
    </r>
    <r>
      <rPr>
        <sz val="16"/>
        <rFont val="游明朝"/>
        <family val="1"/>
        <charset val="128"/>
      </rPr>
      <t>～</t>
    </r>
    <r>
      <rPr>
        <sz val="16"/>
        <rFont val="Times New Roman"/>
        <family val="1"/>
      </rPr>
      <t>1917</t>
    </r>
    <r>
      <rPr>
        <sz val="16"/>
        <rFont val="游明朝"/>
        <family val="1"/>
        <charset val="128"/>
      </rPr>
      <t>年</t>
    </r>
    <rPh sb="0" eb="1">
      <t>ヒョウ</t>
    </rPh>
    <rPh sb="10" eb="12">
      <t>テイコク</t>
    </rPh>
    <rPh sb="12" eb="13">
      <t>キ</t>
    </rPh>
    <rPh sb="14" eb="16">
      <t>キンユウ</t>
    </rPh>
    <rPh sb="16" eb="18">
      <t>トウケイ</t>
    </rPh>
    <rPh sb="28" eb="29">
      <t>ネン</t>
    </rPh>
    <phoneticPr fontId="5"/>
  </si>
  <si>
    <r>
      <rPr>
        <sz val="11"/>
        <rFont val="游明朝"/>
        <family val="1"/>
        <charset val="128"/>
      </rPr>
      <t>百万当期ルーブル，年末</t>
    </r>
    <r>
      <rPr>
        <sz val="11"/>
        <rFont val="Times New Roman"/>
        <family val="1"/>
      </rPr>
      <t xml:space="preserve"> million current rubles, at the end of the year</t>
    </r>
    <rPh sb="2" eb="4">
      <t>トウキ</t>
    </rPh>
    <rPh sb="9" eb="11">
      <t>ネンマツ</t>
    </rPh>
    <phoneticPr fontId="1"/>
  </si>
  <si>
    <r>
      <rPr>
        <sz val="11"/>
        <rFont val="游明朝"/>
        <family val="1"/>
        <charset val="128"/>
      </rPr>
      <t xml:space="preserve">貯蓄金庫
</t>
    </r>
    <r>
      <rPr>
        <sz val="11"/>
        <rFont val="Times New Roman"/>
        <family val="1"/>
      </rPr>
      <t>Sberkassa</t>
    </r>
    <rPh sb="0" eb="2">
      <t>チョチク</t>
    </rPh>
    <rPh sb="2" eb="4">
      <t>キンコ</t>
    </rPh>
    <phoneticPr fontId="5"/>
  </si>
  <si>
    <r>
      <rPr>
        <sz val="11"/>
        <rFont val="游明朝"/>
        <family val="1"/>
        <charset val="128"/>
      </rPr>
      <t>うち当座預金
C</t>
    </r>
    <r>
      <rPr>
        <sz val="11"/>
        <rFont val="Times New Roman"/>
        <family val="1"/>
      </rPr>
      <t>urrent accounts</t>
    </r>
    <rPh sb="2" eb="4">
      <t>トウザ</t>
    </rPh>
    <rPh sb="4" eb="6">
      <t>ヨキン</t>
    </rPh>
    <phoneticPr fontId="5"/>
  </si>
  <si>
    <r>
      <rPr>
        <sz val="11"/>
        <rFont val="游明朝"/>
        <family val="1"/>
        <charset val="128"/>
      </rPr>
      <t xml:space="preserve">一般保有現金・金属貨幣
</t>
    </r>
    <r>
      <rPr>
        <sz val="11"/>
        <rFont val="Times New Roman"/>
        <family val="1"/>
      </rPr>
      <t>[11] - [12] - [13] + [14]
Money held by the public</t>
    </r>
    <rPh sb="0" eb="2">
      <t>イッパン</t>
    </rPh>
    <rPh sb="2" eb="4">
      <t>ホユウ</t>
    </rPh>
    <rPh sb="4" eb="6">
      <t>ゲンキン</t>
    </rPh>
    <rPh sb="7" eb="9">
      <t>キンゾク</t>
    </rPh>
    <rPh sb="9" eb="11">
      <t>カヘイ</t>
    </rPh>
    <phoneticPr fontId="5"/>
  </si>
  <si>
    <r>
      <t>Drummond</t>
    </r>
    <r>
      <rPr>
        <sz val="11"/>
        <rFont val="游明朝"/>
        <family val="1"/>
        <charset val="128"/>
      </rPr>
      <t>［</t>
    </r>
    <r>
      <rPr>
        <sz val="11"/>
        <rFont val="Times New Roman"/>
        <family val="1"/>
      </rPr>
      <t>1976</t>
    </r>
    <r>
      <rPr>
        <sz val="11"/>
        <rFont val="游明朝"/>
        <family val="1"/>
        <charset val="128"/>
      </rPr>
      <t>］</t>
    </r>
    <r>
      <rPr>
        <sz val="11"/>
        <rFont val="游明朝"/>
        <family val="1"/>
        <charset val="128"/>
      </rPr>
      <t>の流通中現金系列（</t>
    </r>
    <r>
      <rPr>
        <sz val="11"/>
        <rFont val="Times New Roman"/>
        <family val="1"/>
      </rPr>
      <t>12</t>
    </r>
    <r>
      <rPr>
        <sz val="11"/>
        <rFont val="游明朝"/>
        <family val="1"/>
        <charset val="128"/>
      </rPr>
      <t>）は，ゴスバンク保有銀行紙幣を除く銀行紙幣流通残高．（</t>
    </r>
    <r>
      <rPr>
        <sz val="11"/>
        <rFont val="Times New Roman"/>
        <family val="1"/>
      </rPr>
      <t>12</t>
    </r>
    <r>
      <rPr>
        <sz val="11"/>
        <rFont val="游明朝"/>
        <family val="1"/>
        <charset val="128"/>
      </rPr>
      <t>）系列は，</t>
    </r>
    <r>
      <rPr>
        <sz val="11"/>
        <rFont val="Times New Roman"/>
        <family val="1"/>
      </rPr>
      <t>Khromov</t>
    </r>
    <r>
      <rPr>
        <sz val="11"/>
        <rFont val="游明朝"/>
        <family val="1"/>
        <charset val="128"/>
      </rPr>
      <t>［</t>
    </r>
    <r>
      <rPr>
        <sz val="11"/>
        <rFont val="Times New Roman"/>
        <family val="1"/>
      </rPr>
      <t>1950</t>
    </r>
    <r>
      <rPr>
        <sz val="11"/>
        <rFont val="游明朝"/>
        <family val="1"/>
        <charset val="128"/>
      </rPr>
      <t>］の銀行紙幣系列（</t>
    </r>
    <r>
      <rPr>
        <sz val="11"/>
        <rFont val="Times New Roman"/>
        <family val="1"/>
      </rPr>
      <t>10</t>
    </r>
    <r>
      <rPr>
        <sz val="11"/>
        <rFont val="游明朝"/>
        <family val="1"/>
        <charset val="128"/>
      </rPr>
      <t>）と一致している．</t>
    </r>
    <r>
      <rPr>
        <sz val="11"/>
        <rFont val="Times New Roman"/>
        <family val="1"/>
      </rPr>
      <t>Khromov</t>
    </r>
    <r>
      <rPr>
        <sz val="11"/>
        <rFont val="游明朝"/>
        <family val="1"/>
        <charset val="128"/>
      </rPr>
      <t>の系列（</t>
    </r>
    <r>
      <rPr>
        <sz val="11"/>
        <rFont val="Times New Roman"/>
        <family val="1"/>
      </rPr>
      <t>5</t>
    </r>
    <r>
      <rPr>
        <sz val="11"/>
        <rFont val="游明朝"/>
        <family val="1"/>
        <charset val="128"/>
      </rPr>
      <t>）</t>
    </r>
    <r>
      <rPr>
        <sz val="11"/>
        <rFont val="Times New Roman"/>
        <family val="1"/>
      </rPr>
      <t>-</t>
    </r>
    <r>
      <rPr>
        <sz val="11"/>
        <rFont val="游明朝"/>
        <family val="1"/>
        <charset val="128"/>
      </rPr>
      <t>（</t>
    </r>
    <r>
      <rPr>
        <sz val="11"/>
        <rFont val="Times New Roman"/>
        <family val="1"/>
      </rPr>
      <t>6</t>
    </r>
    <r>
      <rPr>
        <sz val="11"/>
        <rFont val="游明朝"/>
        <family val="1"/>
        <charset val="128"/>
      </rPr>
      <t>）で計算したロシア帝国ゴスバンク保有預金から国庫金を除いた額は，</t>
    </r>
    <r>
      <rPr>
        <sz val="11"/>
        <rFont val="Times New Roman"/>
        <family val="1"/>
      </rPr>
      <t>Drummond</t>
    </r>
    <r>
      <rPr>
        <sz val="11"/>
        <rFont val="游明朝"/>
        <family val="1"/>
        <charset val="128"/>
      </rPr>
      <t>の系列（</t>
    </r>
    <r>
      <rPr>
        <sz val="11"/>
        <rFont val="Times New Roman"/>
        <family val="1"/>
      </rPr>
      <t>8</t>
    </r>
    <r>
      <rPr>
        <sz val="11"/>
        <rFont val="游明朝"/>
        <family val="1"/>
        <charset val="128"/>
      </rPr>
      <t>）とは一致しない．</t>
    </r>
    <phoneticPr fontId="1"/>
  </si>
  <si>
    <r>
      <rPr>
        <sz val="11"/>
        <rFont val="游明朝"/>
        <family val="1"/>
        <charset val="128"/>
      </rPr>
      <t>（</t>
    </r>
    <r>
      <rPr>
        <sz val="11"/>
        <rFont val="Times New Roman"/>
        <family val="1"/>
      </rPr>
      <t>1</t>
    </r>
    <r>
      <rPr>
        <sz val="11"/>
        <rFont val="游明朝"/>
        <family val="1"/>
        <charset val="128"/>
      </rPr>
      <t>）：</t>
    </r>
    <r>
      <rPr>
        <sz val="11"/>
        <rFont val="Times New Roman"/>
        <family val="1"/>
      </rPr>
      <t>Mitchell [1993]</t>
    </r>
    <r>
      <rPr>
        <sz val="11"/>
        <rFont val="游明朝"/>
        <family val="1"/>
        <charset val="128"/>
      </rPr>
      <t>；</t>
    </r>
    <phoneticPr fontId="1"/>
  </si>
  <si>
    <t>Table 6.1.1 Financial Time Series of the Russian Empire, 1861-1917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</si>
</sst>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quot;"/>
    <numFmt numFmtId="178" formatCode="0.0_);[Red]\(0.0\)"/>
    <numFmt numFmtId="179" formatCode="0.0;&quot;&quot;"/>
    <numFmt numFmtId="180" formatCode="#,##0.0;[Red]\-#,##0.0"/>
  </numFmts>
  <fonts count="11" x14ac:knownFonts="1">
    <font>
      <sz val="12"/>
      <color theme="1"/>
      <name val="Arial"/>
      <family val="2"/>
      <charset val="128"/>
    </font>
    <font>
      <sz val="6"/>
      <name val="Arial"/>
      <family val="2"/>
      <charset val="128"/>
    </font>
    <font>
      <sz val="10"/>
      <name val="ＭＳ Ｐゴシック"/>
      <family val="3"/>
      <charset val="128"/>
    </font>
    <font>
      <sz val="11"/>
      <name val="Times New Roman"/>
      <family val="1"/>
    </font>
    <font>
      <sz val="11"/>
      <name val="游明朝"/>
      <family val="1"/>
      <charset val="128"/>
    </font>
    <font>
      <sz val="6"/>
      <name val="ＭＳ Ｐゴシック"/>
      <family val="3"/>
      <charset val="128"/>
    </font>
    <font>
      <sz val="16"/>
      <name val="Times New Roman"/>
      <family val="1"/>
    </font>
    <font>
      <sz val="16"/>
      <name val="游明朝"/>
      <family val="1"/>
      <charset val="128"/>
    </font>
    <font>
      <sz val="10"/>
      <name val="Arial"/>
      <family val="2"/>
    </font>
    <font>
      <b/>
      <sz val="11"/>
      <name val="Times New Roman"/>
      <family val="1"/>
    </font>
    <font>
      <sz val="12"/>
      <color theme="1"/>
      <name val="Arial"/>
      <family val="2"/>
      <charset val="128"/>
    </font>
  </fonts>
  <fills count="2">
    <fill>
      <patternFill patternType="none"/>
    </fill>
    <fill>
      <patternFill patternType="gray125"/>
    </fill>
  </fills>
  <borders count="34">
    <border>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indexed="64"/>
      </right>
      <top/>
      <bottom/>
      <diagonal/>
    </border>
    <border>
      <left/>
      <right style="thin">
        <color auto="1"/>
      </right>
      <top/>
      <bottom style="thin">
        <color auto="1"/>
      </bottom>
      <diagonal/>
    </border>
    <border>
      <left/>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s>
  <cellStyleXfs count="5">
    <xf numFmtId="0" fontId="0" fillId="0" borderId="0"/>
    <xf numFmtId="0" fontId="2" fillId="0" borderId="0"/>
    <xf numFmtId="0" fontId="8" fillId="0" borderId="0"/>
    <xf numFmtId="0" fontId="8" fillId="0" borderId="0">
      <alignment vertical="center"/>
    </xf>
    <xf numFmtId="38" fontId="10" fillId="0" borderId="0" applyFont="0" applyFill="0" applyBorder="0" applyAlignment="0" applyProtection="0">
      <alignment vertical="center"/>
    </xf>
  </cellStyleXfs>
  <cellXfs count="77">
    <xf numFmtId="0" fontId="0" fillId="0" borderId="0" xfId="0"/>
    <xf numFmtId="0" fontId="9" fillId="0" borderId="0" xfId="3" applyFont="1" applyFill="1">
      <alignment vertical="center"/>
    </xf>
    <xf numFmtId="0" fontId="9" fillId="0" borderId="0" xfId="3" applyFont="1" applyFill="1" applyBorder="1">
      <alignment vertical="center"/>
    </xf>
    <xf numFmtId="0" fontId="9" fillId="0" borderId="10" xfId="3" applyFont="1" applyFill="1" applyBorder="1" applyAlignment="1">
      <alignment horizontal="center" vertical="center"/>
    </xf>
    <xf numFmtId="0" fontId="9" fillId="0" borderId="10" xfId="3" applyFont="1" applyFill="1" applyBorder="1">
      <alignment vertical="center"/>
    </xf>
    <xf numFmtId="177" fontId="9" fillId="0" borderId="10" xfId="3" applyNumberFormat="1" applyFont="1" applyFill="1" applyBorder="1">
      <alignment vertical="center"/>
    </xf>
    <xf numFmtId="0" fontId="3" fillId="0" borderId="0" xfId="3" applyFont="1" applyFill="1">
      <alignment vertical="center"/>
    </xf>
    <xf numFmtId="178" fontId="3" fillId="0" borderId="11" xfId="3" applyNumberFormat="1" applyFont="1" applyFill="1" applyBorder="1" applyAlignment="1">
      <alignment horizontal="right" vertical="center" indent="1"/>
    </xf>
    <xf numFmtId="178" fontId="3" fillId="0" borderId="12" xfId="3" applyNumberFormat="1" applyFont="1" applyFill="1" applyBorder="1" applyAlignment="1">
      <alignment horizontal="right" vertical="center" indent="1"/>
    </xf>
    <xf numFmtId="176" fontId="3" fillId="0" borderId="12" xfId="3" applyNumberFormat="1" applyFont="1" applyFill="1" applyBorder="1" applyAlignment="1">
      <alignment horizontal="right" vertical="center" indent="1"/>
    </xf>
    <xf numFmtId="179" fontId="3" fillId="0" borderId="16" xfId="3" applyNumberFormat="1" applyFont="1" applyFill="1" applyBorder="1" applyAlignment="1">
      <alignment horizontal="right" vertical="center" indent="1"/>
    </xf>
    <xf numFmtId="0" fontId="3" fillId="0" borderId="13" xfId="3" applyFont="1" applyFill="1" applyBorder="1" applyAlignment="1">
      <alignment horizontal="right" vertical="center" indent="1"/>
    </xf>
    <xf numFmtId="0" fontId="3" fillId="0" borderId="12" xfId="3" applyFont="1" applyFill="1" applyBorder="1" applyAlignment="1">
      <alignment horizontal="right" vertical="center" indent="1"/>
    </xf>
    <xf numFmtId="178" fontId="3" fillId="0" borderId="0" xfId="3" applyNumberFormat="1" applyFont="1" applyFill="1" applyBorder="1" applyAlignment="1">
      <alignment horizontal="right" vertical="center" indent="1"/>
    </xf>
    <xf numFmtId="178" fontId="3" fillId="0" borderId="8" xfId="3" applyNumberFormat="1" applyFont="1" applyFill="1" applyBorder="1" applyAlignment="1">
      <alignment horizontal="right" vertical="center" indent="1"/>
    </xf>
    <xf numFmtId="176" fontId="3" fillId="0" borderId="8" xfId="3" applyNumberFormat="1" applyFont="1" applyFill="1" applyBorder="1" applyAlignment="1">
      <alignment horizontal="right" vertical="center" indent="1"/>
    </xf>
    <xf numFmtId="178" fontId="3" fillId="0" borderId="5" xfId="3" applyNumberFormat="1" applyFont="1" applyFill="1" applyBorder="1" applyAlignment="1">
      <alignment horizontal="right" vertical="center" indent="1"/>
    </xf>
    <xf numFmtId="0" fontId="3" fillId="0" borderId="17" xfId="3" applyFont="1" applyFill="1" applyBorder="1" applyAlignment="1">
      <alignment horizontal="right" vertical="center" indent="1"/>
    </xf>
    <xf numFmtId="0" fontId="3" fillId="0" borderId="18" xfId="3" applyFont="1" applyFill="1" applyBorder="1" applyAlignment="1">
      <alignment horizontal="right" vertical="center" indent="1"/>
    </xf>
    <xf numFmtId="179" fontId="3" fillId="0" borderId="17" xfId="3" applyNumberFormat="1" applyFont="1" applyFill="1" applyBorder="1" applyAlignment="1">
      <alignment horizontal="right" vertical="center" indent="1"/>
    </xf>
    <xf numFmtId="179" fontId="3" fillId="0" borderId="19" xfId="3" applyNumberFormat="1" applyFont="1" applyFill="1" applyBorder="1" applyAlignment="1">
      <alignment horizontal="right" vertical="center" indent="1"/>
    </xf>
    <xf numFmtId="179" fontId="3" fillId="0" borderId="0" xfId="3" applyNumberFormat="1" applyFont="1" applyFill="1" applyBorder="1" applyAlignment="1">
      <alignment horizontal="right" vertical="center" indent="1"/>
    </xf>
    <xf numFmtId="0" fontId="3" fillId="0" borderId="5" xfId="3" applyFont="1" applyFill="1" applyBorder="1" applyAlignment="1">
      <alignment horizontal="right" vertical="center" indent="1"/>
    </xf>
    <xf numFmtId="0" fontId="3" fillId="0" borderId="8" xfId="3" applyFont="1" applyFill="1" applyBorder="1" applyAlignment="1">
      <alignment horizontal="right" vertical="center" indent="1"/>
    </xf>
    <xf numFmtId="0" fontId="3" fillId="0" borderId="0" xfId="3" applyFont="1" applyFill="1" applyBorder="1">
      <alignment vertical="center"/>
    </xf>
    <xf numFmtId="0" fontId="3" fillId="0" borderId="19" xfId="3" applyFont="1" applyFill="1" applyBorder="1" applyAlignment="1">
      <alignment horizontal="right" vertical="center" indent="1"/>
    </xf>
    <xf numFmtId="0" fontId="3" fillId="0" borderId="0" xfId="3" applyFont="1" applyFill="1" applyBorder="1" applyAlignment="1">
      <alignment horizontal="right" vertical="center" indent="1"/>
    </xf>
    <xf numFmtId="0" fontId="3" fillId="0" borderId="0" xfId="3" applyFont="1" applyFill="1" applyAlignment="1">
      <alignment horizontal="center" vertical="top" wrapText="1"/>
    </xf>
    <xf numFmtId="0" fontId="3" fillId="0" borderId="21" xfId="3" applyFont="1" applyFill="1" applyBorder="1" applyAlignment="1">
      <alignment horizontal="center" vertical="top" wrapText="1"/>
    </xf>
    <xf numFmtId="0" fontId="3" fillId="0" borderId="22" xfId="3" applyFont="1" applyFill="1" applyBorder="1" applyAlignment="1">
      <alignment vertical="top" wrapText="1"/>
    </xf>
    <xf numFmtId="0" fontId="3" fillId="0" borderId="18" xfId="3" applyFont="1" applyFill="1" applyBorder="1" applyAlignment="1">
      <alignment horizontal="center" vertical="top" wrapText="1"/>
    </xf>
    <xf numFmtId="0" fontId="3" fillId="0" borderId="25" xfId="3" applyFont="1" applyFill="1" applyBorder="1" applyAlignment="1">
      <alignment vertical="top" wrapText="1"/>
    </xf>
    <xf numFmtId="0" fontId="3" fillId="0" borderId="7" xfId="3" applyFont="1" applyFill="1" applyBorder="1" applyAlignment="1">
      <alignment horizontal="center" vertical="top" wrapText="1"/>
    </xf>
    <xf numFmtId="0" fontId="3" fillId="0" borderId="6" xfId="3" applyFont="1" applyFill="1" applyBorder="1" applyAlignment="1">
      <alignment horizontal="center" vertical="top" wrapText="1"/>
    </xf>
    <xf numFmtId="0" fontId="6" fillId="0" borderId="0" xfId="3" applyFont="1" applyFill="1">
      <alignment vertical="center"/>
    </xf>
    <xf numFmtId="0" fontId="3" fillId="0" borderId="0" xfId="3" applyFont="1" applyFill="1" applyBorder="1" applyAlignment="1">
      <alignment horizontal="right" vertical="center"/>
    </xf>
    <xf numFmtId="0" fontId="3" fillId="0" borderId="8" xfId="3" applyFont="1" applyFill="1" applyBorder="1" applyAlignment="1">
      <alignment horizontal="center" vertical="top" wrapText="1"/>
    </xf>
    <xf numFmtId="0" fontId="3" fillId="0" borderId="0" xfId="3" applyFont="1" applyFill="1" applyBorder="1" applyAlignment="1">
      <alignment horizontal="center" vertical="top" wrapText="1"/>
    </xf>
    <xf numFmtId="0" fontId="3" fillId="0" borderId="3" xfId="3" applyFont="1" applyFill="1" applyBorder="1" applyAlignment="1">
      <alignment horizontal="center" vertical="top" wrapText="1"/>
    </xf>
    <xf numFmtId="0" fontId="6" fillId="0" borderId="0" xfId="1" applyFont="1" applyFill="1" applyBorder="1"/>
    <xf numFmtId="0" fontId="3" fillId="0" borderId="0" xfId="1" applyFont="1" applyFill="1"/>
    <xf numFmtId="38" fontId="3" fillId="0" borderId="5" xfId="4" applyFont="1" applyFill="1" applyBorder="1" applyAlignment="1">
      <alignment horizontal="right" vertical="center" indent="1"/>
    </xf>
    <xf numFmtId="38" fontId="3" fillId="0" borderId="0" xfId="4" applyFont="1" applyFill="1" applyBorder="1" applyAlignment="1">
      <alignment horizontal="right" vertical="center" indent="1"/>
    </xf>
    <xf numFmtId="38" fontId="3" fillId="0" borderId="11" xfId="4" applyFont="1" applyFill="1" applyBorder="1" applyAlignment="1">
      <alignment horizontal="right" vertical="center" indent="1"/>
    </xf>
    <xf numFmtId="180" fontId="3" fillId="0" borderId="0" xfId="4" applyNumberFormat="1" applyFont="1" applyFill="1" applyBorder="1" applyAlignment="1">
      <alignment horizontal="right" vertical="center" indent="1"/>
    </xf>
    <xf numFmtId="180" fontId="3" fillId="0" borderId="11" xfId="4" applyNumberFormat="1" applyFont="1" applyFill="1" applyBorder="1" applyAlignment="1">
      <alignment horizontal="right" vertical="center" indent="1"/>
    </xf>
    <xf numFmtId="180" fontId="3" fillId="0" borderId="17" xfId="4" applyNumberFormat="1" applyFont="1" applyFill="1" applyBorder="1" applyAlignment="1">
      <alignment horizontal="right" vertical="center" indent="1"/>
    </xf>
    <xf numFmtId="180" fontId="3" fillId="0" borderId="14" xfId="4" applyNumberFormat="1" applyFont="1" applyFill="1" applyBorder="1" applyAlignment="1">
      <alignment horizontal="right" vertical="center" indent="1"/>
    </xf>
    <xf numFmtId="180" fontId="3" fillId="0" borderId="8" xfId="4" applyNumberFormat="1" applyFont="1" applyFill="1" applyBorder="1" applyAlignment="1">
      <alignment horizontal="right" vertical="center" indent="1"/>
    </xf>
    <xf numFmtId="38" fontId="3" fillId="0" borderId="18" xfId="4" applyFont="1" applyFill="1" applyBorder="1" applyAlignment="1">
      <alignment horizontal="right" vertical="center" indent="1"/>
    </xf>
    <xf numFmtId="38" fontId="3" fillId="0" borderId="15" xfId="4" applyFont="1" applyFill="1" applyBorder="1" applyAlignment="1">
      <alignment horizontal="right" vertical="center" indent="1"/>
    </xf>
    <xf numFmtId="1" fontId="3" fillId="0" borderId="14" xfId="3" applyNumberFormat="1" applyFont="1" applyFill="1" applyBorder="1" applyAlignment="1">
      <alignment horizontal="right" vertical="center" indent="1"/>
    </xf>
    <xf numFmtId="180" fontId="3" fillId="0" borderId="5" xfId="4" applyNumberFormat="1" applyFont="1" applyFill="1" applyBorder="1" applyAlignment="1">
      <alignment horizontal="right" vertical="center" indent="1"/>
    </xf>
    <xf numFmtId="180" fontId="3" fillId="0" borderId="13" xfId="4" applyNumberFormat="1" applyFont="1" applyFill="1" applyBorder="1" applyAlignment="1">
      <alignment horizontal="right" vertical="center" indent="1"/>
    </xf>
    <xf numFmtId="0" fontId="3" fillId="0" borderId="0" xfId="3" applyFont="1" applyFill="1" applyAlignment="1">
      <alignment horizontal="left" vertical="top" wrapText="1"/>
    </xf>
    <xf numFmtId="0" fontId="3" fillId="0" borderId="27" xfId="3" applyFont="1" applyFill="1" applyBorder="1" applyAlignment="1">
      <alignment horizontal="center" vertical="top" wrapText="1"/>
    </xf>
    <xf numFmtId="0" fontId="3" fillId="0" borderId="4" xfId="3" applyFont="1" applyFill="1" applyBorder="1" applyAlignment="1">
      <alignment horizontal="center" vertical="top" wrapText="1"/>
    </xf>
    <xf numFmtId="0" fontId="3" fillId="0" borderId="1" xfId="3" applyFont="1" applyFill="1" applyBorder="1" applyAlignment="1">
      <alignment horizontal="center" vertical="top" wrapText="1"/>
    </xf>
    <xf numFmtId="0" fontId="3" fillId="0" borderId="5" xfId="3" applyFont="1" applyFill="1" applyBorder="1" applyAlignment="1">
      <alignment horizontal="center" vertical="top" wrapText="1" shrinkToFit="1"/>
    </xf>
    <xf numFmtId="0" fontId="3" fillId="0" borderId="2" xfId="3" applyFont="1" applyFill="1" applyBorder="1" applyAlignment="1">
      <alignment horizontal="center" vertical="top" wrapText="1" shrinkToFit="1"/>
    </xf>
    <xf numFmtId="0" fontId="3" fillId="0" borderId="33" xfId="3" applyFont="1" applyFill="1" applyBorder="1" applyAlignment="1">
      <alignment horizontal="center" vertical="top" wrapText="1"/>
    </xf>
    <xf numFmtId="0" fontId="3" fillId="0" borderId="8" xfId="3" applyFont="1" applyFill="1" applyBorder="1" applyAlignment="1">
      <alignment horizontal="center" vertical="top" wrapText="1"/>
    </xf>
    <xf numFmtId="0" fontId="3" fillId="0" borderId="9" xfId="3" applyFont="1" applyFill="1" applyBorder="1" applyAlignment="1">
      <alignment horizontal="center" vertical="top" wrapText="1"/>
    </xf>
    <xf numFmtId="0" fontId="3" fillId="0" borderId="32" xfId="3" applyFont="1" applyFill="1" applyBorder="1" applyAlignment="1">
      <alignment horizontal="center" vertical="top" wrapText="1"/>
    </xf>
    <xf numFmtId="0" fontId="3" fillId="0" borderId="31" xfId="3" applyFont="1" applyFill="1" applyBorder="1" applyAlignment="1">
      <alignment horizontal="center" vertical="top" wrapText="1"/>
    </xf>
    <xf numFmtId="0" fontId="3" fillId="0" borderId="0" xfId="3" applyFont="1" applyFill="1" applyAlignment="1">
      <alignment horizontal="left" vertical="top" wrapText="1"/>
    </xf>
    <xf numFmtId="0" fontId="3" fillId="0" borderId="28" xfId="3" applyFont="1" applyFill="1" applyBorder="1" applyAlignment="1">
      <alignment horizontal="center" vertical="top" wrapText="1"/>
    </xf>
    <xf numFmtId="0" fontId="3" fillId="0" borderId="29" xfId="3" applyFont="1" applyFill="1" applyBorder="1" applyAlignment="1">
      <alignment horizontal="center" vertical="top" wrapText="1"/>
    </xf>
    <xf numFmtId="0" fontId="3" fillId="0" borderId="0" xfId="3" applyFont="1" applyFill="1" applyBorder="1" applyAlignment="1">
      <alignment horizontal="center" vertical="top" wrapText="1"/>
    </xf>
    <xf numFmtId="0" fontId="3" fillId="0" borderId="3" xfId="3" applyFont="1" applyFill="1" applyBorder="1" applyAlignment="1">
      <alignment horizontal="center" vertical="top" wrapText="1"/>
    </xf>
    <xf numFmtId="0" fontId="3" fillId="0" borderId="30" xfId="3" applyFont="1" applyFill="1" applyBorder="1" applyAlignment="1">
      <alignment horizontal="center" vertical="top" wrapText="1"/>
    </xf>
    <xf numFmtId="0" fontId="3" fillId="0" borderId="5" xfId="3" applyFont="1" applyFill="1" applyBorder="1" applyAlignment="1">
      <alignment horizontal="center" vertical="top" wrapText="1"/>
    </xf>
    <xf numFmtId="0" fontId="3" fillId="0" borderId="2" xfId="3" applyFont="1" applyFill="1" applyBorder="1" applyAlignment="1">
      <alignment horizontal="center" vertical="top" wrapText="1"/>
    </xf>
    <xf numFmtId="0" fontId="3" fillId="0" borderId="26" xfId="3" applyFont="1" applyFill="1" applyBorder="1" applyAlignment="1">
      <alignment horizontal="center" vertical="top" wrapText="1"/>
    </xf>
    <xf numFmtId="0" fontId="3" fillId="0" borderId="23" xfId="3" applyFont="1" applyFill="1" applyBorder="1" applyAlignment="1">
      <alignment horizontal="center" vertical="top" wrapText="1"/>
    </xf>
    <xf numFmtId="0" fontId="3" fillId="0" borderId="24" xfId="3" applyFont="1" applyFill="1" applyBorder="1" applyAlignment="1">
      <alignment horizontal="center" vertical="top" wrapText="1"/>
    </xf>
    <xf numFmtId="0" fontId="3" fillId="0" borderId="20" xfId="3" applyFont="1" applyFill="1" applyBorder="1" applyAlignment="1">
      <alignment horizontal="center" vertical="top" wrapText="1"/>
    </xf>
  </cellXfs>
  <cellStyles count="5">
    <cellStyle name="Excel Built-in Normal" xfId="3"/>
    <cellStyle name="Обычный_Surveys_Internet_Rus_2001-2007" xfId="2"/>
    <cellStyle name="桁区切り" xfId="4"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76"/>
  <sheetViews>
    <sheetView showGridLines="0" tabSelected="1" zoomScaleNormal="100" workbookViewId="0">
      <pane xSplit="2" ySplit="9" topLeftCell="C10" activePane="bottomRight" state="frozen"/>
      <selection pane="topRight" activeCell="C1" sqref="C1"/>
      <selection pane="bottomLeft" activeCell="A10" sqref="A10"/>
      <selection pane="bottomRight" activeCell="B2" sqref="B2"/>
    </sheetView>
  </sheetViews>
  <sheetFormatPr defaultColWidth="7.81640625" defaultRowHeight="18.75" customHeight="1" x14ac:dyDescent="0.25"/>
  <cols>
    <col min="1" max="1" width="7.81640625" style="1"/>
    <col min="2" max="2" width="9.90625" style="1" customWidth="1"/>
    <col min="3" max="5" width="10.6328125" style="1" customWidth="1"/>
    <col min="6" max="6" width="12.08984375" style="1" customWidth="1"/>
    <col min="7" max="9" width="10.6328125" style="1" customWidth="1"/>
    <col min="10" max="10" width="11.54296875" style="1" customWidth="1"/>
    <col min="11" max="17" width="10.6328125" style="1" customWidth="1"/>
    <col min="18" max="18" width="10.6328125" style="2" customWidth="1"/>
    <col min="19" max="19" width="7.81640625" style="40" customWidth="1"/>
    <col min="20" max="20" width="4.453125" style="1" customWidth="1"/>
    <col min="21" max="21" width="7.6328125" style="1" customWidth="1"/>
    <col min="22" max="22" width="13.08984375" style="1" customWidth="1"/>
    <col min="23" max="23" width="12.1796875" style="1" customWidth="1"/>
    <col min="24" max="27" width="7.81640625" style="1" customWidth="1"/>
    <col min="28" max="16384" width="7.81640625" style="1"/>
  </cols>
  <sheetData>
    <row r="1" spans="2:18" s="6" customFormat="1" ht="18.75" customHeight="1" x14ac:dyDescent="0.25">
      <c r="B1" s="34" t="s">
        <v>20</v>
      </c>
      <c r="R1" s="24"/>
    </row>
    <row r="2" spans="2:18" s="6" customFormat="1" ht="18.75" customHeight="1" x14ac:dyDescent="0.4">
      <c r="B2" s="39" t="s">
        <v>27</v>
      </c>
      <c r="R2" s="24"/>
    </row>
    <row r="3" spans="2:18" s="6" customFormat="1" ht="18.75" customHeight="1" thickBot="1" x14ac:dyDescent="0.3">
      <c r="R3" s="35"/>
    </row>
    <row r="4" spans="2:18" s="27" customFormat="1" ht="18.75" customHeight="1" x14ac:dyDescent="0.25">
      <c r="B4" s="60"/>
      <c r="C4" s="33">
        <v>1</v>
      </c>
      <c r="D4" s="32">
        <v>2</v>
      </c>
      <c r="E4" s="32">
        <v>3</v>
      </c>
      <c r="F4" s="32">
        <v>4</v>
      </c>
      <c r="G4" s="32">
        <v>5</v>
      </c>
      <c r="H4" s="32">
        <v>6</v>
      </c>
      <c r="I4" s="32">
        <v>7</v>
      </c>
      <c r="J4" s="32">
        <v>8</v>
      </c>
      <c r="K4" s="32">
        <v>9</v>
      </c>
      <c r="L4" s="32">
        <v>10</v>
      </c>
      <c r="M4" s="32">
        <v>11</v>
      </c>
      <c r="N4" s="32">
        <v>12</v>
      </c>
      <c r="O4" s="32">
        <v>13</v>
      </c>
      <c r="P4" s="32">
        <v>14</v>
      </c>
      <c r="Q4" s="32">
        <v>15</v>
      </c>
      <c r="R4" s="32">
        <v>16</v>
      </c>
    </row>
    <row r="5" spans="2:18" s="27" customFormat="1" ht="35.1" customHeight="1" x14ac:dyDescent="0.25">
      <c r="B5" s="61"/>
      <c r="C5" s="63" t="s">
        <v>3</v>
      </c>
      <c r="D5" s="64"/>
      <c r="E5" s="64"/>
      <c r="F5" s="64"/>
      <c r="G5" s="64"/>
      <c r="H5" s="64"/>
      <c r="I5" s="64"/>
      <c r="J5" s="64"/>
      <c r="K5" s="70" t="s">
        <v>4</v>
      </c>
      <c r="L5" s="63" t="s">
        <v>5</v>
      </c>
      <c r="M5" s="64"/>
      <c r="N5" s="64"/>
      <c r="O5" s="64"/>
      <c r="P5" s="64"/>
      <c r="Q5" s="64"/>
      <c r="R5" s="64"/>
    </row>
    <row r="6" spans="2:18" s="27" customFormat="1" ht="31.8" x14ac:dyDescent="0.25">
      <c r="B6" s="61"/>
      <c r="C6" s="70" t="s">
        <v>22</v>
      </c>
      <c r="D6" s="55" t="s">
        <v>6</v>
      </c>
      <c r="E6" s="67"/>
      <c r="F6" s="66"/>
      <c r="G6" s="55" t="s">
        <v>7</v>
      </c>
      <c r="H6" s="66"/>
      <c r="I6" s="36" t="s">
        <v>8</v>
      </c>
      <c r="J6" s="55" t="s">
        <v>9</v>
      </c>
      <c r="K6" s="71"/>
      <c r="L6" s="55" t="s">
        <v>10</v>
      </c>
      <c r="M6" s="66" t="s">
        <v>11</v>
      </c>
      <c r="N6" s="55" t="s">
        <v>12</v>
      </c>
      <c r="O6" s="67" t="s">
        <v>13</v>
      </c>
      <c r="P6" s="67" t="s">
        <v>14</v>
      </c>
      <c r="Q6" s="66" t="s">
        <v>11</v>
      </c>
      <c r="R6" s="55" t="s">
        <v>24</v>
      </c>
    </row>
    <row r="7" spans="2:18" s="27" customFormat="1" ht="21.9" customHeight="1" x14ac:dyDescent="0.25">
      <c r="B7" s="61"/>
      <c r="C7" s="71"/>
      <c r="D7" s="37"/>
      <c r="E7" s="73" t="s">
        <v>15</v>
      </c>
      <c r="F7" s="31"/>
      <c r="G7" s="30"/>
      <c r="H7" s="75" t="s">
        <v>16</v>
      </c>
      <c r="I7" s="58" t="s">
        <v>2</v>
      </c>
      <c r="J7" s="56"/>
      <c r="K7" s="71"/>
      <c r="L7" s="56"/>
      <c r="M7" s="61"/>
      <c r="N7" s="56"/>
      <c r="O7" s="68"/>
      <c r="P7" s="68"/>
      <c r="Q7" s="61"/>
      <c r="R7" s="56"/>
    </row>
    <row r="8" spans="2:18" s="27" customFormat="1" ht="90" customHeight="1" x14ac:dyDescent="0.25">
      <c r="B8" s="61"/>
      <c r="C8" s="72"/>
      <c r="D8" s="38"/>
      <c r="E8" s="74"/>
      <c r="F8" s="29" t="s">
        <v>23</v>
      </c>
      <c r="G8" s="28"/>
      <c r="H8" s="76"/>
      <c r="I8" s="59"/>
      <c r="J8" s="57"/>
      <c r="K8" s="72"/>
      <c r="L8" s="57"/>
      <c r="M8" s="62"/>
      <c r="N8" s="57"/>
      <c r="O8" s="69"/>
      <c r="P8" s="69"/>
      <c r="Q8" s="62"/>
      <c r="R8" s="57"/>
    </row>
    <row r="9" spans="2:18" s="27" customFormat="1" ht="13.8" x14ac:dyDescent="0.25">
      <c r="B9" s="62"/>
      <c r="C9" s="63" t="s">
        <v>21</v>
      </c>
      <c r="D9" s="64"/>
      <c r="E9" s="64"/>
      <c r="F9" s="64"/>
      <c r="G9" s="64"/>
      <c r="H9" s="64"/>
      <c r="I9" s="64"/>
      <c r="J9" s="64"/>
      <c r="K9" s="64"/>
      <c r="L9" s="64"/>
      <c r="M9" s="64"/>
      <c r="N9" s="64"/>
      <c r="O9" s="64"/>
      <c r="P9" s="64"/>
      <c r="Q9" s="64"/>
      <c r="R9" s="64"/>
    </row>
    <row r="10" spans="2:18" s="6" customFormat="1" ht="18.75" customHeight="1" x14ac:dyDescent="0.25">
      <c r="B10" s="23">
        <v>1861</v>
      </c>
      <c r="C10" s="22"/>
      <c r="D10" s="26"/>
      <c r="E10" s="25"/>
      <c r="F10" s="17"/>
      <c r="G10" s="18">
        <v>62</v>
      </c>
      <c r="H10" s="17">
        <v>30</v>
      </c>
      <c r="I10" s="14"/>
      <c r="J10" s="13"/>
      <c r="K10" s="16"/>
      <c r="L10" s="42">
        <v>713</v>
      </c>
      <c r="M10" s="15"/>
      <c r="N10" s="13"/>
      <c r="O10" s="13"/>
      <c r="P10" s="13"/>
      <c r="Q10" s="14"/>
      <c r="R10" s="13"/>
    </row>
    <row r="11" spans="2:18" s="6" customFormat="1" ht="18.75" customHeight="1" x14ac:dyDescent="0.25">
      <c r="B11" s="23">
        <v>1862</v>
      </c>
      <c r="C11" s="22"/>
      <c r="D11" s="26"/>
      <c r="E11" s="25"/>
      <c r="F11" s="17"/>
      <c r="G11" s="18">
        <v>146</v>
      </c>
      <c r="H11" s="17">
        <v>33</v>
      </c>
      <c r="I11" s="14"/>
      <c r="J11" s="13"/>
      <c r="K11" s="16"/>
      <c r="L11" s="42">
        <v>714</v>
      </c>
      <c r="M11" s="15"/>
      <c r="N11" s="13"/>
      <c r="O11" s="13"/>
      <c r="P11" s="13"/>
      <c r="Q11" s="14"/>
      <c r="R11" s="13"/>
    </row>
    <row r="12" spans="2:18" s="6" customFormat="1" ht="18.75" customHeight="1" x14ac:dyDescent="0.25">
      <c r="B12" s="23">
        <v>1863</v>
      </c>
      <c r="C12" s="22"/>
      <c r="D12" s="26"/>
      <c r="E12" s="25"/>
      <c r="F12" s="17"/>
      <c r="G12" s="18">
        <v>202</v>
      </c>
      <c r="H12" s="17">
        <v>42</v>
      </c>
      <c r="I12" s="14"/>
      <c r="J12" s="13"/>
      <c r="K12" s="16"/>
      <c r="L12" s="42">
        <v>691</v>
      </c>
      <c r="M12" s="15"/>
      <c r="N12" s="13"/>
      <c r="O12" s="13"/>
      <c r="P12" s="13"/>
      <c r="Q12" s="14"/>
      <c r="R12" s="13"/>
    </row>
    <row r="13" spans="2:18" s="6" customFormat="1" ht="18.75" customHeight="1" x14ac:dyDescent="0.25">
      <c r="B13" s="23">
        <v>1864</v>
      </c>
      <c r="C13" s="22"/>
      <c r="D13" s="26"/>
      <c r="E13" s="25"/>
      <c r="F13" s="17"/>
      <c r="G13" s="18">
        <v>224</v>
      </c>
      <c r="H13" s="17">
        <v>62</v>
      </c>
      <c r="I13" s="14"/>
      <c r="J13" s="13"/>
      <c r="K13" s="16"/>
      <c r="L13" s="42">
        <v>637</v>
      </c>
      <c r="M13" s="15"/>
      <c r="N13" s="13"/>
      <c r="O13" s="13"/>
      <c r="P13" s="13"/>
      <c r="Q13" s="14"/>
      <c r="R13" s="13"/>
    </row>
    <row r="14" spans="2:18" s="6" customFormat="1" ht="18.75" customHeight="1" x14ac:dyDescent="0.25">
      <c r="B14" s="23">
        <v>1865</v>
      </c>
      <c r="C14" s="22"/>
      <c r="D14" s="26"/>
      <c r="E14" s="25"/>
      <c r="F14" s="17"/>
      <c r="G14" s="18">
        <v>206</v>
      </c>
      <c r="H14" s="17">
        <v>40</v>
      </c>
      <c r="I14" s="14"/>
      <c r="J14" s="13"/>
      <c r="K14" s="16"/>
      <c r="L14" s="42">
        <v>664</v>
      </c>
      <c r="M14" s="15"/>
      <c r="N14" s="13"/>
      <c r="O14" s="13"/>
      <c r="P14" s="13"/>
      <c r="Q14" s="14"/>
      <c r="R14" s="13"/>
    </row>
    <row r="15" spans="2:18" s="6" customFormat="1" ht="18.75" customHeight="1" x14ac:dyDescent="0.25">
      <c r="B15" s="23">
        <v>1866</v>
      </c>
      <c r="C15" s="22"/>
      <c r="D15" s="26"/>
      <c r="E15" s="25"/>
      <c r="F15" s="17"/>
      <c r="G15" s="18">
        <v>212</v>
      </c>
      <c r="H15" s="17">
        <v>40</v>
      </c>
      <c r="I15" s="14"/>
      <c r="J15" s="13"/>
      <c r="K15" s="16"/>
      <c r="L15" s="42">
        <v>662</v>
      </c>
      <c r="M15" s="15"/>
      <c r="N15" s="13"/>
      <c r="O15" s="13"/>
      <c r="P15" s="13"/>
      <c r="Q15" s="14"/>
      <c r="R15" s="13"/>
    </row>
    <row r="16" spans="2:18" s="6" customFormat="1" ht="18.75" customHeight="1" x14ac:dyDescent="0.25">
      <c r="B16" s="23">
        <v>1867</v>
      </c>
      <c r="C16" s="22"/>
      <c r="D16" s="26"/>
      <c r="E16" s="25"/>
      <c r="F16" s="17"/>
      <c r="G16" s="18">
        <v>197</v>
      </c>
      <c r="H16" s="17">
        <v>32</v>
      </c>
      <c r="I16" s="14"/>
      <c r="J16" s="13"/>
      <c r="K16" s="16"/>
      <c r="L16" s="42">
        <v>697</v>
      </c>
      <c r="M16" s="15"/>
      <c r="N16" s="13"/>
      <c r="O16" s="13"/>
      <c r="P16" s="13"/>
      <c r="Q16" s="14"/>
      <c r="R16" s="13"/>
    </row>
    <row r="17" spans="2:29" s="6" customFormat="1" ht="18.75" customHeight="1" x14ac:dyDescent="0.25">
      <c r="B17" s="23">
        <v>1868</v>
      </c>
      <c r="C17" s="22"/>
      <c r="D17" s="26"/>
      <c r="E17" s="25"/>
      <c r="F17" s="17"/>
      <c r="G17" s="18">
        <v>204</v>
      </c>
      <c r="H17" s="17">
        <v>49</v>
      </c>
      <c r="I17" s="14"/>
      <c r="J17" s="13"/>
      <c r="K17" s="16"/>
      <c r="L17" s="42">
        <v>675</v>
      </c>
      <c r="M17" s="15"/>
      <c r="N17" s="13"/>
      <c r="O17" s="13"/>
      <c r="P17" s="13"/>
      <c r="Q17" s="14"/>
      <c r="R17" s="13"/>
    </row>
    <row r="18" spans="2:29" s="6" customFormat="1" ht="18.75" customHeight="1" x14ac:dyDescent="0.25">
      <c r="B18" s="23">
        <v>1869</v>
      </c>
      <c r="C18" s="22"/>
      <c r="D18" s="26"/>
      <c r="E18" s="25"/>
      <c r="F18" s="17"/>
      <c r="G18" s="18">
        <v>233</v>
      </c>
      <c r="H18" s="17">
        <v>50</v>
      </c>
      <c r="I18" s="14"/>
      <c r="J18" s="13"/>
      <c r="K18" s="16"/>
      <c r="L18" s="42">
        <v>703</v>
      </c>
      <c r="M18" s="15"/>
      <c r="N18" s="13"/>
      <c r="O18" s="13"/>
      <c r="P18" s="13"/>
      <c r="Q18" s="14"/>
      <c r="R18" s="13"/>
      <c r="T18" s="24"/>
      <c r="U18" s="24"/>
      <c r="V18" s="24"/>
      <c r="W18" s="24"/>
      <c r="X18" s="24"/>
      <c r="Y18" s="24"/>
      <c r="Z18" s="24"/>
      <c r="AA18" s="24"/>
      <c r="AB18" s="24"/>
      <c r="AC18" s="24"/>
    </row>
    <row r="19" spans="2:29" s="6" customFormat="1" ht="18.75" customHeight="1" x14ac:dyDescent="0.25">
      <c r="B19" s="23">
        <v>1870</v>
      </c>
      <c r="C19" s="22">
        <v>5</v>
      </c>
      <c r="D19" s="26"/>
      <c r="E19" s="25"/>
      <c r="F19" s="17"/>
      <c r="G19" s="18">
        <v>262</v>
      </c>
      <c r="H19" s="17">
        <v>62</v>
      </c>
      <c r="I19" s="14"/>
      <c r="J19" s="13"/>
      <c r="K19" s="16"/>
      <c r="L19" s="42">
        <v>694</v>
      </c>
      <c r="M19" s="15"/>
      <c r="N19" s="13"/>
      <c r="O19" s="13"/>
      <c r="P19" s="13"/>
      <c r="Q19" s="14"/>
      <c r="R19" s="13"/>
      <c r="T19" s="24"/>
      <c r="U19" s="24"/>
      <c r="V19" s="24"/>
      <c r="W19" s="24"/>
      <c r="X19" s="24"/>
      <c r="Y19" s="24"/>
      <c r="Z19" s="24"/>
      <c r="AA19" s="24"/>
      <c r="AB19" s="24"/>
      <c r="AC19" s="24"/>
    </row>
    <row r="20" spans="2:29" s="6" customFormat="1" ht="18.75" customHeight="1" x14ac:dyDescent="0.25">
      <c r="B20" s="23">
        <v>1871</v>
      </c>
      <c r="C20" s="22"/>
      <c r="D20" s="26"/>
      <c r="E20" s="25"/>
      <c r="F20" s="17"/>
      <c r="G20" s="18">
        <v>228</v>
      </c>
      <c r="H20" s="17">
        <v>56</v>
      </c>
      <c r="I20" s="14"/>
      <c r="J20" s="13"/>
      <c r="K20" s="16"/>
      <c r="L20" s="42">
        <v>695</v>
      </c>
      <c r="M20" s="15"/>
      <c r="N20" s="13"/>
      <c r="O20" s="13"/>
      <c r="P20" s="13"/>
      <c r="Q20" s="14"/>
      <c r="R20" s="13"/>
      <c r="T20" s="24"/>
      <c r="U20" s="24"/>
      <c r="V20" s="24"/>
      <c r="W20" s="24"/>
      <c r="X20" s="24"/>
      <c r="Y20" s="24"/>
      <c r="Z20" s="24"/>
      <c r="AA20" s="24"/>
      <c r="AB20" s="24"/>
      <c r="AC20" s="24"/>
    </row>
    <row r="21" spans="2:29" s="6" customFormat="1" ht="18.75" customHeight="1" x14ac:dyDescent="0.25">
      <c r="B21" s="23">
        <v>1872</v>
      </c>
      <c r="C21" s="22"/>
      <c r="D21" s="26"/>
      <c r="E21" s="25"/>
      <c r="F21" s="17"/>
      <c r="G21" s="18">
        <v>207</v>
      </c>
      <c r="H21" s="17">
        <v>32</v>
      </c>
      <c r="I21" s="14"/>
      <c r="J21" s="13"/>
      <c r="K21" s="16"/>
      <c r="L21" s="42">
        <v>752</v>
      </c>
      <c r="M21" s="15"/>
      <c r="N21" s="13"/>
      <c r="O21" s="13"/>
      <c r="P21" s="13"/>
      <c r="Q21" s="14"/>
      <c r="R21" s="13"/>
      <c r="T21" s="24"/>
      <c r="U21" s="24"/>
      <c r="V21" s="24"/>
      <c r="W21" s="24"/>
      <c r="X21" s="24"/>
      <c r="Y21" s="24"/>
      <c r="Z21" s="24"/>
      <c r="AA21" s="24"/>
      <c r="AB21" s="24"/>
      <c r="AC21" s="24"/>
    </row>
    <row r="22" spans="2:29" s="6" customFormat="1" ht="18.75" customHeight="1" x14ac:dyDescent="0.25">
      <c r="B22" s="23">
        <v>1873</v>
      </c>
      <c r="C22" s="22"/>
      <c r="D22" s="26"/>
      <c r="E22" s="25"/>
      <c r="F22" s="17"/>
      <c r="G22" s="18">
        <v>211</v>
      </c>
      <c r="H22" s="17">
        <v>17</v>
      </c>
      <c r="I22" s="14"/>
      <c r="J22" s="13"/>
      <c r="K22" s="16"/>
      <c r="L22" s="42">
        <v>748</v>
      </c>
      <c r="M22" s="15"/>
      <c r="N22" s="13"/>
      <c r="O22" s="13"/>
      <c r="P22" s="13"/>
      <c r="Q22" s="14"/>
      <c r="R22" s="13"/>
      <c r="T22" s="24"/>
      <c r="U22" s="24"/>
      <c r="V22" s="24"/>
      <c r="W22" s="24"/>
      <c r="X22" s="24"/>
      <c r="Y22" s="24"/>
      <c r="Z22" s="24"/>
      <c r="AA22" s="24"/>
      <c r="AB22" s="24"/>
      <c r="AC22" s="24"/>
    </row>
    <row r="23" spans="2:29" s="6" customFormat="1" ht="18.75" customHeight="1" x14ac:dyDescent="0.25">
      <c r="B23" s="23">
        <v>1874</v>
      </c>
      <c r="C23" s="22"/>
      <c r="D23" s="21">
        <v>274.5</v>
      </c>
      <c r="E23" s="20">
        <v>154.4</v>
      </c>
      <c r="F23" s="19">
        <v>120.1</v>
      </c>
      <c r="G23" s="18">
        <v>224</v>
      </c>
      <c r="H23" s="17">
        <v>17</v>
      </c>
      <c r="I23" s="48">
        <f t="shared" ref="I23:I65" si="0">E23+F23+G23+C23</f>
        <v>498.5</v>
      </c>
      <c r="J23" s="13"/>
      <c r="K23" s="52">
        <v>108.6</v>
      </c>
      <c r="L23" s="42">
        <v>774</v>
      </c>
      <c r="M23" s="15"/>
      <c r="N23" s="13"/>
      <c r="O23" s="13"/>
      <c r="P23" s="13"/>
      <c r="Q23" s="14"/>
      <c r="R23" s="13"/>
      <c r="T23" s="24"/>
      <c r="U23" s="24"/>
      <c r="V23" s="24"/>
      <c r="W23" s="24"/>
      <c r="X23" s="24"/>
      <c r="Y23" s="24"/>
      <c r="Z23" s="24"/>
      <c r="AA23" s="24"/>
      <c r="AB23" s="24"/>
      <c r="AC23" s="24"/>
    </row>
    <row r="24" spans="2:29" s="6" customFormat="1" ht="18.75" customHeight="1" x14ac:dyDescent="0.25">
      <c r="B24" s="23">
        <v>1875</v>
      </c>
      <c r="C24" s="22">
        <v>5</v>
      </c>
      <c r="D24" s="21">
        <v>299.7</v>
      </c>
      <c r="E24" s="20">
        <v>179.3</v>
      </c>
      <c r="F24" s="19">
        <v>120.4</v>
      </c>
      <c r="G24" s="18">
        <v>256</v>
      </c>
      <c r="H24" s="17">
        <v>30</v>
      </c>
      <c r="I24" s="48">
        <f t="shared" si="0"/>
        <v>560.70000000000005</v>
      </c>
      <c r="J24" s="13"/>
      <c r="K24" s="52">
        <v>113.1</v>
      </c>
      <c r="L24" s="42">
        <v>764</v>
      </c>
      <c r="M24" s="15"/>
      <c r="N24" s="13"/>
      <c r="O24" s="13"/>
      <c r="P24" s="13"/>
      <c r="Q24" s="14"/>
      <c r="R24" s="13"/>
      <c r="T24" s="24"/>
      <c r="U24" s="24"/>
      <c r="V24" s="24"/>
      <c r="W24" s="24"/>
      <c r="X24" s="24"/>
      <c r="Y24" s="24"/>
      <c r="Z24" s="24"/>
      <c r="AA24" s="24"/>
      <c r="AB24" s="24"/>
      <c r="AC24" s="24"/>
    </row>
    <row r="25" spans="2:29" s="6" customFormat="1" ht="18.75" customHeight="1" x14ac:dyDescent="0.25">
      <c r="B25" s="23">
        <v>1876</v>
      </c>
      <c r="C25" s="22"/>
      <c r="D25" s="21">
        <v>277.7</v>
      </c>
      <c r="E25" s="20">
        <v>173.2</v>
      </c>
      <c r="F25" s="19">
        <v>104.5</v>
      </c>
      <c r="G25" s="18">
        <v>311</v>
      </c>
      <c r="H25" s="17">
        <v>48</v>
      </c>
      <c r="I25" s="48">
        <f t="shared" si="0"/>
        <v>588.70000000000005</v>
      </c>
      <c r="J25" s="13"/>
      <c r="K25" s="52">
        <v>106.5</v>
      </c>
      <c r="L25" s="42">
        <v>752</v>
      </c>
      <c r="M25" s="15"/>
      <c r="N25" s="13"/>
      <c r="O25" s="13"/>
      <c r="P25" s="13"/>
      <c r="Q25" s="14"/>
      <c r="R25" s="13"/>
      <c r="T25" s="24"/>
      <c r="U25" s="24"/>
      <c r="V25" s="24"/>
      <c r="W25" s="24"/>
      <c r="X25" s="24"/>
      <c r="Y25" s="24"/>
      <c r="Z25" s="24"/>
      <c r="AA25" s="24"/>
      <c r="AB25" s="24"/>
      <c r="AC25" s="24"/>
    </row>
    <row r="26" spans="2:29" s="6" customFormat="1" ht="18.75" customHeight="1" x14ac:dyDescent="0.25">
      <c r="B26" s="23">
        <v>1877</v>
      </c>
      <c r="C26" s="22"/>
      <c r="D26" s="21">
        <v>227.3</v>
      </c>
      <c r="E26" s="20">
        <v>146.19999999999999</v>
      </c>
      <c r="F26" s="19">
        <v>81.099999999999994</v>
      </c>
      <c r="G26" s="18">
        <v>290</v>
      </c>
      <c r="H26" s="17">
        <v>60</v>
      </c>
      <c r="I26" s="48">
        <f t="shared" si="0"/>
        <v>517.29999999999995</v>
      </c>
      <c r="J26" s="13"/>
      <c r="K26" s="52">
        <v>90</v>
      </c>
      <c r="L26" s="42">
        <v>767</v>
      </c>
      <c r="M26" s="15"/>
      <c r="N26" s="13"/>
      <c r="O26" s="13"/>
      <c r="P26" s="13"/>
      <c r="Q26" s="14"/>
      <c r="R26" s="13"/>
      <c r="T26" s="24"/>
      <c r="U26" s="24"/>
      <c r="V26" s="24"/>
      <c r="W26" s="24"/>
      <c r="X26" s="24"/>
      <c r="Y26" s="24"/>
      <c r="Z26" s="24"/>
      <c r="AA26" s="24"/>
      <c r="AB26" s="24"/>
      <c r="AC26" s="24"/>
    </row>
    <row r="27" spans="2:29" s="6" customFormat="1" ht="18.75" customHeight="1" x14ac:dyDescent="0.25">
      <c r="B27" s="23">
        <v>1878</v>
      </c>
      <c r="C27" s="22"/>
      <c r="D27" s="21">
        <v>274.60000000000002</v>
      </c>
      <c r="E27" s="20">
        <v>128.1</v>
      </c>
      <c r="F27" s="19">
        <v>146.5</v>
      </c>
      <c r="G27" s="18">
        <v>305</v>
      </c>
      <c r="H27" s="17">
        <v>39</v>
      </c>
      <c r="I27" s="48">
        <f t="shared" si="0"/>
        <v>579.6</v>
      </c>
      <c r="J27" s="13"/>
      <c r="K27" s="52">
        <v>82.1</v>
      </c>
      <c r="L27" s="42">
        <v>1015</v>
      </c>
      <c r="M27" s="15"/>
      <c r="N27" s="13"/>
      <c r="O27" s="13"/>
      <c r="P27" s="13"/>
      <c r="Q27" s="14"/>
      <c r="R27" s="13"/>
      <c r="T27" s="24"/>
      <c r="U27" s="24"/>
      <c r="V27" s="24"/>
      <c r="W27" s="24"/>
      <c r="X27" s="24"/>
      <c r="Y27" s="24"/>
      <c r="Z27" s="24"/>
      <c r="AA27" s="24"/>
      <c r="AB27" s="24"/>
      <c r="AC27" s="24"/>
    </row>
    <row r="28" spans="2:29" s="6" customFormat="1" ht="18.75" customHeight="1" x14ac:dyDescent="0.25">
      <c r="B28" s="23">
        <v>1879</v>
      </c>
      <c r="C28" s="22"/>
      <c r="D28" s="21">
        <v>254.3</v>
      </c>
      <c r="E28" s="20">
        <v>116.6</v>
      </c>
      <c r="F28" s="19">
        <v>137.69999999999999</v>
      </c>
      <c r="G28" s="18">
        <v>289</v>
      </c>
      <c r="H28" s="17">
        <v>30</v>
      </c>
      <c r="I28" s="48">
        <f t="shared" si="0"/>
        <v>543.29999999999995</v>
      </c>
      <c r="J28" s="13"/>
      <c r="K28" s="52">
        <v>100.3</v>
      </c>
      <c r="L28" s="42">
        <v>1153</v>
      </c>
      <c r="M28" s="15"/>
      <c r="N28" s="13"/>
      <c r="O28" s="13"/>
      <c r="P28" s="13"/>
      <c r="Q28" s="14"/>
      <c r="R28" s="13"/>
      <c r="T28" s="24"/>
      <c r="U28" s="24"/>
      <c r="V28" s="24"/>
      <c r="W28" s="24"/>
      <c r="X28" s="24"/>
      <c r="Y28" s="24"/>
      <c r="Z28" s="24"/>
      <c r="AA28" s="24"/>
      <c r="AB28" s="24"/>
      <c r="AC28" s="24"/>
    </row>
    <row r="29" spans="2:29" s="6" customFormat="1" ht="18.75" customHeight="1" x14ac:dyDescent="0.25">
      <c r="B29" s="23">
        <v>1880</v>
      </c>
      <c r="C29" s="22">
        <v>8</v>
      </c>
      <c r="D29" s="21">
        <v>197</v>
      </c>
      <c r="E29" s="20">
        <v>93.9</v>
      </c>
      <c r="F29" s="19">
        <v>103.1</v>
      </c>
      <c r="G29" s="18">
        <v>268</v>
      </c>
      <c r="H29" s="17">
        <v>42</v>
      </c>
      <c r="I29" s="48">
        <f t="shared" si="0"/>
        <v>473</v>
      </c>
      <c r="J29" s="13"/>
      <c r="K29" s="52">
        <v>106.5</v>
      </c>
      <c r="L29" s="42">
        <v>1130</v>
      </c>
      <c r="M29" s="15"/>
      <c r="N29" s="13"/>
      <c r="O29" s="13"/>
      <c r="P29" s="13"/>
      <c r="Q29" s="14"/>
      <c r="R29" s="13"/>
      <c r="T29" s="24"/>
      <c r="U29" s="24"/>
      <c r="V29" s="24"/>
      <c r="W29" s="24"/>
      <c r="X29" s="24"/>
      <c r="Y29" s="24"/>
      <c r="Z29" s="24"/>
      <c r="AA29" s="24"/>
      <c r="AB29" s="24"/>
      <c r="AC29" s="24"/>
    </row>
    <row r="30" spans="2:29" s="6" customFormat="1" ht="18.75" customHeight="1" x14ac:dyDescent="0.25">
      <c r="B30" s="23">
        <v>1881</v>
      </c>
      <c r="C30" s="22">
        <v>9</v>
      </c>
      <c r="D30" s="21">
        <v>206.9</v>
      </c>
      <c r="E30" s="20">
        <v>96.8</v>
      </c>
      <c r="F30" s="19">
        <v>110.1</v>
      </c>
      <c r="G30" s="18">
        <v>313</v>
      </c>
      <c r="H30" s="17">
        <v>89</v>
      </c>
      <c r="I30" s="48">
        <f t="shared" si="0"/>
        <v>528.9</v>
      </c>
      <c r="J30" s="13"/>
      <c r="K30" s="52">
        <v>109.2</v>
      </c>
      <c r="L30" s="42">
        <v>1085</v>
      </c>
      <c r="M30" s="15"/>
      <c r="N30" s="13"/>
      <c r="O30" s="13"/>
      <c r="P30" s="13"/>
      <c r="Q30" s="14"/>
      <c r="R30" s="13"/>
      <c r="T30" s="24"/>
      <c r="U30" s="24"/>
      <c r="V30" s="24"/>
      <c r="W30" s="24"/>
      <c r="X30" s="24"/>
      <c r="Y30" s="24"/>
      <c r="Z30" s="24"/>
      <c r="AA30" s="24"/>
      <c r="AB30" s="24"/>
      <c r="AC30" s="24"/>
    </row>
    <row r="31" spans="2:29" s="6" customFormat="1" ht="18.75" customHeight="1" x14ac:dyDescent="0.25">
      <c r="B31" s="23">
        <v>1882</v>
      </c>
      <c r="C31" s="22">
        <v>11</v>
      </c>
      <c r="D31" s="21">
        <v>227</v>
      </c>
      <c r="E31" s="20">
        <v>102.9</v>
      </c>
      <c r="F31" s="19">
        <v>124.1</v>
      </c>
      <c r="G31" s="18">
        <v>299</v>
      </c>
      <c r="H31" s="17">
        <v>70</v>
      </c>
      <c r="I31" s="48">
        <f t="shared" si="0"/>
        <v>537</v>
      </c>
      <c r="J31" s="13"/>
      <c r="K31" s="52">
        <v>127.9</v>
      </c>
      <c r="L31" s="42">
        <v>1026</v>
      </c>
      <c r="M31" s="15"/>
      <c r="N31" s="13"/>
      <c r="O31" s="13"/>
      <c r="P31" s="13"/>
      <c r="Q31" s="14"/>
      <c r="R31" s="13"/>
      <c r="T31" s="24"/>
      <c r="U31" s="24"/>
      <c r="V31" s="24"/>
      <c r="W31" s="24"/>
      <c r="X31" s="24"/>
      <c r="Y31" s="24"/>
      <c r="Z31" s="24"/>
      <c r="AA31" s="24"/>
      <c r="AB31" s="24"/>
      <c r="AC31" s="24"/>
    </row>
    <row r="32" spans="2:29" s="6" customFormat="1" ht="18.75" customHeight="1" x14ac:dyDescent="0.25">
      <c r="B32" s="23">
        <v>1883</v>
      </c>
      <c r="C32" s="22">
        <v>13</v>
      </c>
      <c r="D32" s="21">
        <v>210.5</v>
      </c>
      <c r="E32" s="20">
        <v>99.6</v>
      </c>
      <c r="F32" s="19">
        <v>110.9</v>
      </c>
      <c r="G32" s="18">
        <v>318</v>
      </c>
      <c r="H32" s="17">
        <v>58</v>
      </c>
      <c r="I32" s="48">
        <f t="shared" si="0"/>
        <v>541.5</v>
      </c>
      <c r="J32" s="13"/>
      <c r="K32" s="52">
        <v>121.2</v>
      </c>
      <c r="L32" s="42">
        <v>973</v>
      </c>
      <c r="M32" s="15"/>
      <c r="N32" s="13"/>
      <c r="O32" s="13"/>
      <c r="P32" s="13"/>
      <c r="Q32" s="14"/>
      <c r="R32" s="13"/>
    </row>
    <row r="33" spans="2:21" s="6" customFormat="1" ht="18.75" customHeight="1" x14ac:dyDescent="0.25">
      <c r="B33" s="23">
        <v>1884</v>
      </c>
      <c r="C33" s="22">
        <v>17</v>
      </c>
      <c r="D33" s="21">
        <v>213.6</v>
      </c>
      <c r="E33" s="20">
        <v>94.1</v>
      </c>
      <c r="F33" s="19">
        <v>119.5</v>
      </c>
      <c r="G33" s="18">
        <v>344</v>
      </c>
      <c r="H33" s="17">
        <v>79</v>
      </c>
      <c r="I33" s="48">
        <f t="shared" si="0"/>
        <v>574.6</v>
      </c>
      <c r="J33" s="13"/>
      <c r="K33" s="52">
        <v>123.5</v>
      </c>
      <c r="L33" s="42">
        <v>959</v>
      </c>
      <c r="M33" s="15"/>
      <c r="N33" s="13"/>
      <c r="O33" s="13"/>
      <c r="P33" s="13"/>
      <c r="Q33" s="14"/>
      <c r="R33" s="13"/>
    </row>
    <row r="34" spans="2:21" s="6" customFormat="1" ht="18.75" customHeight="1" x14ac:dyDescent="0.25">
      <c r="B34" s="23">
        <v>1885</v>
      </c>
      <c r="C34" s="22">
        <v>25</v>
      </c>
      <c r="D34" s="21">
        <v>219.2</v>
      </c>
      <c r="E34" s="20">
        <v>96.5</v>
      </c>
      <c r="F34" s="19">
        <v>122.7</v>
      </c>
      <c r="G34" s="18">
        <v>357</v>
      </c>
      <c r="H34" s="17">
        <v>66</v>
      </c>
      <c r="I34" s="48">
        <f t="shared" si="0"/>
        <v>601.20000000000005</v>
      </c>
      <c r="J34" s="13"/>
      <c r="K34" s="52">
        <v>130.69999999999999</v>
      </c>
      <c r="L34" s="42">
        <v>900</v>
      </c>
      <c r="M34" s="15"/>
      <c r="N34" s="13"/>
      <c r="O34" s="13"/>
      <c r="P34" s="13"/>
      <c r="Q34" s="14"/>
      <c r="R34" s="13"/>
    </row>
    <row r="35" spans="2:21" s="6" customFormat="1" ht="18.75" customHeight="1" x14ac:dyDescent="0.25">
      <c r="B35" s="23">
        <v>1886</v>
      </c>
      <c r="C35" s="22">
        <v>42</v>
      </c>
      <c r="D35" s="21">
        <v>264.2</v>
      </c>
      <c r="E35" s="20">
        <v>110.5</v>
      </c>
      <c r="F35" s="19">
        <v>153.69999999999999</v>
      </c>
      <c r="G35" s="18">
        <v>392</v>
      </c>
      <c r="H35" s="17">
        <v>72</v>
      </c>
      <c r="I35" s="48">
        <f t="shared" si="0"/>
        <v>698.2</v>
      </c>
      <c r="J35" s="13"/>
      <c r="K35" s="52">
        <v>137.19999999999999</v>
      </c>
      <c r="L35" s="42">
        <v>907</v>
      </c>
      <c r="M35" s="15"/>
      <c r="N35" s="13"/>
      <c r="O35" s="13"/>
      <c r="P35" s="13"/>
      <c r="Q35" s="14"/>
      <c r="R35" s="13"/>
    </row>
    <row r="36" spans="2:21" s="6" customFormat="1" ht="18.75" customHeight="1" x14ac:dyDescent="0.25">
      <c r="B36" s="23">
        <v>1887</v>
      </c>
      <c r="C36" s="22">
        <v>65</v>
      </c>
      <c r="D36" s="21">
        <v>255.1</v>
      </c>
      <c r="E36" s="20">
        <v>103.5</v>
      </c>
      <c r="F36" s="19">
        <v>151.6</v>
      </c>
      <c r="G36" s="18">
        <v>407</v>
      </c>
      <c r="H36" s="17">
        <v>118</v>
      </c>
      <c r="I36" s="48">
        <f t="shared" si="0"/>
        <v>727.1</v>
      </c>
      <c r="J36" s="13"/>
      <c r="K36" s="52">
        <v>158.9</v>
      </c>
      <c r="L36" s="42">
        <v>941</v>
      </c>
      <c r="M36" s="15"/>
      <c r="N36" s="13"/>
      <c r="O36" s="13"/>
      <c r="P36" s="13"/>
      <c r="Q36" s="14"/>
      <c r="R36" s="13"/>
    </row>
    <row r="37" spans="2:21" s="6" customFormat="1" ht="18.75" customHeight="1" x14ac:dyDescent="0.25">
      <c r="B37" s="23">
        <v>1888</v>
      </c>
      <c r="C37" s="22">
        <v>88</v>
      </c>
      <c r="D37" s="21">
        <v>235</v>
      </c>
      <c r="E37" s="20">
        <v>92.2</v>
      </c>
      <c r="F37" s="19">
        <v>142.80000000000001</v>
      </c>
      <c r="G37" s="18">
        <v>432</v>
      </c>
      <c r="H37" s="17">
        <v>167</v>
      </c>
      <c r="I37" s="48">
        <f t="shared" si="0"/>
        <v>755</v>
      </c>
      <c r="J37" s="13"/>
      <c r="K37" s="52">
        <v>166.8</v>
      </c>
      <c r="L37" s="42">
        <v>971</v>
      </c>
      <c r="M37" s="15"/>
      <c r="N37" s="13"/>
      <c r="O37" s="13"/>
      <c r="P37" s="13"/>
      <c r="Q37" s="14"/>
      <c r="R37" s="13"/>
    </row>
    <row r="38" spans="2:21" s="6" customFormat="1" ht="18.75" customHeight="1" x14ac:dyDescent="0.25">
      <c r="B38" s="23">
        <v>1889</v>
      </c>
      <c r="C38" s="22">
        <v>111</v>
      </c>
      <c r="D38" s="21">
        <v>211.6</v>
      </c>
      <c r="E38" s="20">
        <v>89.3</v>
      </c>
      <c r="F38" s="19">
        <v>122.3</v>
      </c>
      <c r="G38" s="18">
        <v>436</v>
      </c>
      <c r="H38" s="17">
        <v>185</v>
      </c>
      <c r="I38" s="48">
        <f t="shared" si="0"/>
        <v>758.6</v>
      </c>
      <c r="J38" s="13"/>
      <c r="K38" s="52">
        <v>161.6</v>
      </c>
      <c r="L38" s="42">
        <v>973</v>
      </c>
      <c r="M38" s="15"/>
      <c r="N38" s="13"/>
      <c r="O38" s="13"/>
      <c r="P38" s="13"/>
      <c r="Q38" s="14"/>
      <c r="R38" s="13"/>
      <c r="T38" s="24"/>
      <c r="U38" s="24"/>
    </row>
    <row r="39" spans="2:21" s="6" customFormat="1" ht="18.75" customHeight="1" x14ac:dyDescent="0.25">
      <c r="B39" s="23">
        <v>1890</v>
      </c>
      <c r="C39" s="22">
        <v>139</v>
      </c>
      <c r="D39" s="21">
        <v>230.1</v>
      </c>
      <c r="E39" s="20">
        <v>99.6</v>
      </c>
      <c r="F39" s="19">
        <v>130.5</v>
      </c>
      <c r="G39" s="18">
        <v>389</v>
      </c>
      <c r="H39" s="17">
        <v>162</v>
      </c>
      <c r="I39" s="48">
        <f t="shared" si="0"/>
        <v>758.1</v>
      </c>
      <c r="J39" s="13"/>
      <c r="K39" s="52">
        <v>163.69999999999999</v>
      </c>
      <c r="L39" s="42">
        <v>928</v>
      </c>
      <c r="M39" s="15"/>
      <c r="N39" s="13"/>
      <c r="O39" s="13"/>
      <c r="P39" s="13"/>
      <c r="Q39" s="14"/>
      <c r="R39" s="13"/>
      <c r="T39" s="24"/>
      <c r="U39" s="24"/>
    </row>
    <row r="40" spans="2:21" s="6" customFormat="1" ht="18.75" customHeight="1" x14ac:dyDescent="0.25">
      <c r="B40" s="23">
        <v>1891</v>
      </c>
      <c r="C40" s="22">
        <v>191</v>
      </c>
      <c r="D40" s="21">
        <v>287.7</v>
      </c>
      <c r="E40" s="20">
        <v>114.9</v>
      </c>
      <c r="F40" s="19">
        <v>172.8</v>
      </c>
      <c r="G40" s="18">
        <v>437</v>
      </c>
      <c r="H40" s="17">
        <v>200</v>
      </c>
      <c r="I40" s="48">
        <f t="shared" si="0"/>
        <v>915.7</v>
      </c>
      <c r="J40" s="13"/>
      <c r="K40" s="52">
        <v>164.3</v>
      </c>
      <c r="L40" s="42">
        <v>907</v>
      </c>
      <c r="M40" s="15"/>
      <c r="N40" s="13"/>
      <c r="O40" s="13"/>
      <c r="P40" s="13"/>
      <c r="Q40" s="14"/>
      <c r="R40" s="13"/>
      <c r="T40" s="24"/>
      <c r="U40" s="24"/>
    </row>
    <row r="41" spans="2:21" s="6" customFormat="1" ht="18.75" customHeight="1" x14ac:dyDescent="0.25">
      <c r="B41" s="23">
        <v>1892</v>
      </c>
      <c r="C41" s="22">
        <v>239</v>
      </c>
      <c r="D41" s="21">
        <v>319.5</v>
      </c>
      <c r="E41" s="20">
        <v>127.7</v>
      </c>
      <c r="F41" s="19">
        <v>191.8</v>
      </c>
      <c r="G41" s="18">
        <v>454</v>
      </c>
      <c r="H41" s="17">
        <v>204</v>
      </c>
      <c r="I41" s="48">
        <f t="shared" si="0"/>
        <v>1012.5</v>
      </c>
      <c r="J41" s="13"/>
      <c r="K41" s="52">
        <v>169.4</v>
      </c>
      <c r="L41" s="42">
        <v>1055</v>
      </c>
      <c r="M41" s="15"/>
      <c r="N41" s="13"/>
      <c r="O41" s="13"/>
      <c r="P41" s="13"/>
      <c r="Q41" s="14"/>
      <c r="R41" s="13"/>
      <c r="T41" s="24"/>
      <c r="U41" s="24"/>
    </row>
    <row r="42" spans="2:21" s="6" customFormat="1" ht="18.75" customHeight="1" x14ac:dyDescent="0.25">
      <c r="B42" s="23">
        <v>1893</v>
      </c>
      <c r="C42" s="22">
        <v>283</v>
      </c>
      <c r="D42" s="21">
        <v>285.39999999999998</v>
      </c>
      <c r="E42" s="20">
        <v>110.8</v>
      </c>
      <c r="F42" s="19">
        <v>174.6</v>
      </c>
      <c r="G42" s="18">
        <v>427</v>
      </c>
      <c r="H42" s="17">
        <v>148</v>
      </c>
      <c r="I42" s="48">
        <f t="shared" si="0"/>
        <v>995.4</v>
      </c>
      <c r="J42" s="13">
        <v>226.5</v>
      </c>
      <c r="K42" s="52">
        <v>192.2</v>
      </c>
      <c r="L42" s="42">
        <v>1074</v>
      </c>
      <c r="M42" s="15"/>
      <c r="N42" s="44">
        <v>1084.0999999999999</v>
      </c>
      <c r="O42" s="13">
        <v>24.8</v>
      </c>
      <c r="P42" s="13">
        <v>6.8</v>
      </c>
      <c r="Q42" s="14">
        <v>67</v>
      </c>
      <c r="R42" s="44">
        <f t="shared" ref="R42:R63" si="1">N42-O42-P42+Q42</f>
        <v>1119.5</v>
      </c>
    </row>
    <row r="43" spans="2:21" s="6" customFormat="1" ht="18.75" customHeight="1" x14ac:dyDescent="0.25">
      <c r="B43" s="23">
        <v>1894</v>
      </c>
      <c r="C43" s="22">
        <v>330</v>
      </c>
      <c r="D43" s="21">
        <v>267.8</v>
      </c>
      <c r="E43" s="20">
        <v>102.8</v>
      </c>
      <c r="F43" s="19">
        <v>165</v>
      </c>
      <c r="G43" s="18">
        <v>454</v>
      </c>
      <c r="H43" s="17">
        <v>172</v>
      </c>
      <c r="I43" s="48">
        <f t="shared" si="0"/>
        <v>1051.8</v>
      </c>
      <c r="J43" s="13">
        <v>207.3</v>
      </c>
      <c r="K43" s="52">
        <v>189</v>
      </c>
      <c r="L43" s="42">
        <v>1072</v>
      </c>
      <c r="M43" s="15"/>
      <c r="N43" s="44">
        <v>1071.9000000000001</v>
      </c>
      <c r="O43" s="13">
        <v>23.2</v>
      </c>
      <c r="P43" s="13">
        <v>8</v>
      </c>
      <c r="Q43" s="14">
        <v>67</v>
      </c>
      <c r="R43" s="44">
        <f t="shared" si="1"/>
        <v>1107.7</v>
      </c>
    </row>
    <row r="44" spans="2:21" s="6" customFormat="1" ht="18.75" customHeight="1" x14ac:dyDescent="0.25">
      <c r="B44" s="23">
        <v>1895</v>
      </c>
      <c r="C44" s="22">
        <v>368</v>
      </c>
      <c r="D44" s="21">
        <v>307.7</v>
      </c>
      <c r="E44" s="20">
        <v>115.3</v>
      </c>
      <c r="F44" s="19">
        <v>192.4</v>
      </c>
      <c r="G44" s="18">
        <v>580</v>
      </c>
      <c r="H44" s="17">
        <v>331</v>
      </c>
      <c r="I44" s="48">
        <f t="shared" si="0"/>
        <v>1255.7</v>
      </c>
      <c r="J44" s="13">
        <v>197.7</v>
      </c>
      <c r="K44" s="52">
        <v>231.1</v>
      </c>
      <c r="L44" s="42">
        <v>1048</v>
      </c>
      <c r="M44" s="15"/>
      <c r="N44" s="44">
        <v>1047.7</v>
      </c>
      <c r="O44" s="13">
        <v>27.6</v>
      </c>
      <c r="P44" s="13">
        <v>7.5</v>
      </c>
      <c r="Q44" s="14">
        <v>67</v>
      </c>
      <c r="R44" s="44">
        <f t="shared" si="1"/>
        <v>1079.5999999999999</v>
      </c>
    </row>
    <row r="45" spans="2:21" s="6" customFormat="1" ht="18.75" customHeight="1" x14ac:dyDescent="0.25">
      <c r="B45" s="23">
        <v>1896</v>
      </c>
      <c r="C45" s="22">
        <v>409</v>
      </c>
      <c r="D45" s="21">
        <v>305.2</v>
      </c>
      <c r="E45" s="20">
        <v>133.6</v>
      </c>
      <c r="F45" s="19">
        <v>171.6</v>
      </c>
      <c r="G45" s="18">
        <v>556</v>
      </c>
      <c r="H45" s="17">
        <v>324</v>
      </c>
      <c r="I45" s="48">
        <f t="shared" si="0"/>
        <v>1270.2</v>
      </c>
      <c r="J45" s="13">
        <v>185.8</v>
      </c>
      <c r="K45" s="52">
        <v>253.9</v>
      </c>
      <c r="L45" s="42">
        <v>1055</v>
      </c>
      <c r="M45" s="15"/>
      <c r="N45" s="44">
        <v>1055.3</v>
      </c>
      <c r="O45" s="13">
        <v>126</v>
      </c>
      <c r="P45" s="13">
        <v>8.3000000000000007</v>
      </c>
      <c r="Q45" s="14">
        <v>67</v>
      </c>
      <c r="R45" s="44">
        <f t="shared" si="1"/>
        <v>988</v>
      </c>
    </row>
    <row r="46" spans="2:21" s="6" customFormat="1" ht="18.75" customHeight="1" x14ac:dyDescent="0.25">
      <c r="B46" s="23">
        <v>1897</v>
      </c>
      <c r="C46" s="22">
        <v>466</v>
      </c>
      <c r="D46" s="21">
        <v>354</v>
      </c>
      <c r="E46" s="20">
        <v>150.4</v>
      </c>
      <c r="F46" s="19">
        <v>203.6</v>
      </c>
      <c r="G46" s="18">
        <v>560</v>
      </c>
      <c r="H46" s="17">
        <v>332</v>
      </c>
      <c r="I46" s="48">
        <f t="shared" si="0"/>
        <v>1380</v>
      </c>
      <c r="J46" s="13">
        <v>199.3</v>
      </c>
      <c r="K46" s="52">
        <v>257.2</v>
      </c>
      <c r="L46" s="42">
        <v>1068</v>
      </c>
      <c r="M46" s="15">
        <f>36+30</f>
        <v>66</v>
      </c>
      <c r="N46" s="44">
        <v>1067.9000000000001</v>
      </c>
      <c r="O46" s="13">
        <v>30.9</v>
      </c>
      <c r="P46" s="13">
        <v>8</v>
      </c>
      <c r="Q46" s="14">
        <v>67</v>
      </c>
      <c r="R46" s="44">
        <f t="shared" si="1"/>
        <v>1096</v>
      </c>
    </row>
    <row r="47" spans="2:21" s="6" customFormat="1" ht="18.75" customHeight="1" x14ac:dyDescent="0.25">
      <c r="B47" s="23">
        <v>1898</v>
      </c>
      <c r="C47" s="22">
        <v>537</v>
      </c>
      <c r="D47" s="21">
        <v>448.1</v>
      </c>
      <c r="E47" s="20">
        <v>168.4</v>
      </c>
      <c r="F47" s="19">
        <v>279.7</v>
      </c>
      <c r="G47" s="18">
        <v>698</v>
      </c>
      <c r="H47" s="17">
        <v>419</v>
      </c>
      <c r="I47" s="48">
        <f t="shared" si="0"/>
        <v>1683.1</v>
      </c>
      <c r="J47" s="13">
        <v>205.8</v>
      </c>
      <c r="K47" s="52">
        <v>253.9</v>
      </c>
      <c r="L47" s="42">
        <v>901</v>
      </c>
      <c r="M47" s="15">
        <f>148+79</f>
        <v>227</v>
      </c>
      <c r="N47" s="44">
        <v>901</v>
      </c>
      <c r="O47" s="13">
        <v>37.4</v>
      </c>
      <c r="P47" s="13">
        <v>6.9</v>
      </c>
      <c r="Q47" s="14">
        <v>236.7</v>
      </c>
      <c r="R47" s="44">
        <f t="shared" si="1"/>
        <v>1093.4000000000001</v>
      </c>
    </row>
    <row r="48" spans="2:21" s="6" customFormat="1" ht="18.75" customHeight="1" x14ac:dyDescent="0.25">
      <c r="B48" s="23">
        <v>1899</v>
      </c>
      <c r="C48" s="22">
        <v>608</v>
      </c>
      <c r="D48" s="21">
        <v>551.29999999999995</v>
      </c>
      <c r="E48" s="20">
        <v>231.3</v>
      </c>
      <c r="F48" s="19">
        <v>320.10000000000002</v>
      </c>
      <c r="G48" s="18">
        <v>684</v>
      </c>
      <c r="H48" s="17">
        <v>472</v>
      </c>
      <c r="I48" s="48">
        <f t="shared" si="0"/>
        <v>1843.4</v>
      </c>
      <c r="J48" s="13">
        <v>204.2</v>
      </c>
      <c r="K48" s="52">
        <v>290.39999999999998</v>
      </c>
      <c r="L48" s="42">
        <v>662</v>
      </c>
      <c r="M48" s="15">
        <f>451+122</f>
        <v>573</v>
      </c>
      <c r="N48" s="44">
        <v>661.8</v>
      </c>
      <c r="O48" s="13">
        <v>36.9</v>
      </c>
      <c r="P48" s="13">
        <v>6.1</v>
      </c>
      <c r="Q48" s="14">
        <v>572.6</v>
      </c>
      <c r="R48" s="44">
        <f t="shared" si="1"/>
        <v>1191.4000000000001</v>
      </c>
    </row>
    <row r="49" spans="2:18" s="6" customFormat="1" ht="18.75" customHeight="1" x14ac:dyDescent="0.25">
      <c r="B49" s="23">
        <v>1900</v>
      </c>
      <c r="C49" s="22">
        <v>662</v>
      </c>
      <c r="D49" s="21">
        <v>547.9</v>
      </c>
      <c r="E49" s="20">
        <v>245.6</v>
      </c>
      <c r="F49" s="19">
        <v>302.3</v>
      </c>
      <c r="G49" s="18">
        <v>813</v>
      </c>
      <c r="H49" s="17">
        <v>594</v>
      </c>
      <c r="I49" s="48">
        <f t="shared" si="0"/>
        <v>2022.9</v>
      </c>
      <c r="J49" s="13">
        <v>195.6</v>
      </c>
      <c r="K49" s="52">
        <v>274.5</v>
      </c>
      <c r="L49" s="42">
        <v>491</v>
      </c>
      <c r="M49" s="15">
        <f>641+145</f>
        <v>786</v>
      </c>
      <c r="N49" s="44">
        <v>491.2</v>
      </c>
      <c r="O49" s="13">
        <v>32.200000000000003</v>
      </c>
      <c r="P49" s="13">
        <v>5.9</v>
      </c>
      <c r="Q49" s="14">
        <v>787.8</v>
      </c>
      <c r="R49" s="44">
        <f t="shared" si="1"/>
        <v>1240.9000000000001</v>
      </c>
    </row>
    <row r="50" spans="2:18" s="6" customFormat="1" ht="18.75" customHeight="1" x14ac:dyDescent="0.25">
      <c r="B50" s="23">
        <v>1901</v>
      </c>
      <c r="C50" s="22">
        <v>723</v>
      </c>
      <c r="D50" s="21">
        <v>536.1</v>
      </c>
      <c r="E50" s="20">
        <v>235.2</v>
      </c>
      <c r="F50" s="19">
        <v>300.89999999999998</v>
      </c>
      <c r="G50" s="18">
        <v>671</v>
      </c>
      <c r="H50" s="17">
        <v>480</v>
      </c>
      <c r="I50" s="48">
        <f t="shared" si="0"/>
        <v>1930.1</v>
      </c>
      <c r="J50" s="13">
        <v>167.6</v>
      </c>
      <c r="K50" s="52">
        <v>258.3</v>
      </c>
      <c r="L50" s="42">
        <v>555</v>
      </c>
      <c r="M50" s="15">
        <f>683+146</f>
        <v>829</v>
      </c>
      <c r="N50" s="44">
        <v>555</v>
      </c>
      <c r="O50" s="13">
        <v>31.8</v>
      </c>
      <c r="P50" s="13">
        <v>8.1</v>
      </c>
      <c r="Q50" s="14">
        <v>828.9</v>
      </c>
      <c r="R50" s="44">
        <f t="shared" si="1"/>
        <v>1344</v>
      </c>
    </row>
    <row r="51" spans="2:18" s="6" customFormat="1" ht="18.75" customHeight="1" x14ac:dyDescent="0.25">
      <c r="B51" s="23">
        <v>1902</v>
      </c>
      <c r="C51" s="22">
        <v>784</v>
      </c>
      <c r="D51" s="21">
        <v>544.9</v>
      </c>
      <c r="E51" s="20">
        <v>229.9</v>
      </c>
      <c r="F51" s="19">
        <v>315</v>
      </c>
      <c r="G51" s="18">
        <v>738</v>
      </c>
      <c r="H51" s="17">
        <v>499</v>
      </c>
      <c r="I51" s="48">
        <f t="shared" si="0"/>
        <v>2066.9</v>
      </c>
      <c r="J51" s="13">
        <v>183.9</v>
      </c>
      <c r="K51" s="52">
        <v>236.2</v>
      </c>
      <c r="L51" s="42">
        <v>542</v>
      </c>
      <c r="M51" s="15">
        <f>694+140</f>
        <v>834</v>
      </c>
      <c r="N51" s="44">
        <v>542.4</v>
      </c>
      <c r="O51" s="13">
        <v>32.5</v>
      </c>
      <c r="P51" s="13">
        <v>8.6</v>
      </c>
      <c r="Q51" s="14">
        <v>833.3</v>
      </c>
      <c r="R51" s="44">
        <f t="shared" si="1"/>
        <v>1334.6</v>
      </c>
    </row>
    <row r="52" spans="2:18" s="6" customFormat="1" ht="18.75" customHeight="1" x14ac:dyDescent="0.25">
      <c r="B52" s="23">
        <v>1903</v>
      </c>
      <c r="C52" s="22">
        <v>861</v>
      </c>
      <c r="D52" s="21">
        <v>613.29999999999995</v>
      </c>
      <c r="E52" s="20">
        <v>236</v>
      </c>
      <c r="F52" s="19">
        <v>377.3</v>
      </c>
      <c r="G52" s="18">
        <v>726</v>
      </c>
      <c r="H52" s="17">
        <v>354</v>
      </c>
      <c r="I52" s="48">
        <f t="shared" si="0"/>
        <v>2200.3000000000002</v>
      </c>
      <c r="J52" s="13">
        <v>257.5</v>
      </c>
      <c r="K52" s="52">
        <v>246.3</v>
      </c>
      <c r="L52" s="42">
        <v>554</v>
      </c>
      <c r="M52" s="15">
        <f>732+138</f>
        <v>870</v>
      </c>
      <c r="N52" s="44">
        <v>553.5</v>
      </c>
      <c r="O52" s="13">
        <v>34.299999999999997</v>
      </c>
      <c r="P52" s="13">
        <v>7.9</v>
      </c>
      <c r="Q52" s="14">
        <v>869.2</v>
      </c>
      <c r="R52" s="44">
        <f t="shared" si="1"/>
        <v>1380.5</v>
      </c>
    </row>
    <row r="53" spans="2:18" s="6" customFormat="1" ht="18.75" customHeight="1" x14ac:dyDescent="0.25">
      <c r="B53" s="23">
        <v>1904</v>
      </c>
      <c r="C53" s="22">
        <v>911</v>
      </c>
      <c r="D53" s="21">
        <v>722.1</v>
      </c>
      <c r="E53" s="20">
        <v>264.60000000000002</v>
      </c>
      <c r="F53" s="19">
        <v>457.5</v>
      </c>
      <c r="G53" s="18">
        <v>854</v>
      </c>
      <c r="H53" s="17">
        <v>554</v>
      </c>
      <c r="I53" s="48">
        <f t="shared" si="0"/>
        <v>2487.1</v>
      </c>
      <c r="J53" s="13">
        <v>231</v>
      </c>
      <c r="K53" s="52">
        <v>258.3</v>
      </c>
      <c r="L53" s="42">
        <v>578</v>
      </c>
      <c r="M53" s="15">
        <f>775+133</f>
        <v>908</v>
      </c>
      <c r="N53" s="44">
        <v>578.4</v>
      </c>
      <c r="O53" s="13">
        <v>38.4</v>
      </c>
      <c r="P53" s="13">
        <v>7.8</v>
      </c>
      <c r="Q53" s="14">
        <v>906.8</v>
      </c>
      <c r="R53" s="44">
        <f t="shared" si="1"/>
        <v>1439</v>
      </c>
    </row>
    <row r="54" spans="2:18" s="6" customFormat="1" ht="18.75" customHeight="1" x14ac:dyDescent="0.25">
      <c r="B54" s="23">
        <v>1905</v>
      </c>
      <c r="C54" s="22">
        <v>831</v>
      </c>
      <c r="D54" s="21">
        <v>775.6</v>
      </c>
      <c r="E54" s="20">
        <v>254.4</v>
      </c>
      <c r="F54" s="19">
        <v>521.20000000000005</v>
      </c>
      <c r="G54" s="18">
        <v>650</v>
      </c>
      <c r="H54" s="17">
        <v>351</v>
      </c>
      <c r="I54" s="48">
        <f t="shared" si="0"/>
        <v>2256.6</v>
      </c>
      <c r="J54" s="13">
        <v>255.1</v>
      </c>
      <c r="K54" s="52">
        <v>250.5</v>
      </c>
      <c r="L54" s="42">
        <v>854</v>
      </c>
      <c r="M54" s="15">
        <f>684+123</f>
        <v>807</v>
      </c>
      <c r="N54" s="44">
        <v>853.7</v>
      </c>
      <c r="O54" s="13">
        <v>43.7</v>
      </c>
      <c r="P54" s="13">
        <v>7.2</v>
      </c>
      <c r="Q54" s="14">
        <v>806.6</v>
      </c>
      <c r="R54" s="44">
        <f t="shared" si="1"/>
        <v>1609.4</v>
      </c>
    </row>
    <row r="55" spans="2:18" s="6" customFormat="1" ht="18.75" customHeight="1" x14ac:dyDescent="0.25">
      <c r="B55" s="23">
        <v>1906</v>
      </c>
      <c r="C55" s="41">
        <v>1035</v>
      </c>
      <c r="D55" s="21">
        <v>671.4</v>
      </c>
      <c r="E55" s="20">
        <v>214.2</v>
      </c>
      <c r="F55" s="19">
        <v>457.2</v>
      </c>
      <c r="G55" s="18">
        <v>554</v>
      </c>
      <c r="H55" s="17">
        <v>290</v>
      </c>
      <c r="I55" s="48">
        <f t="shared" si="0"/>
        <v>2260.4</v>
      </c>
      <c r="J55" s="13">
        <v>263.8</v>
      </c>
      <c r="K55" s="52">
        <v>288.8</v>
      </c>
      <c r="L55" s="42">
        <v>1208</v>
      </c>
      <c r="M55" s="15">
        <f>838+133</f>
        <v>971</v>
      </c>
      <c r="N55" s="44">
        <v>1207.5</v>
      </c>
      <c r="O55" s="13">
        <v>44.2</v>
      </c>
      <c r="P55" s="13">
        <v>6.8</v>
      </c>
      <c r="Q55" s="14">
        <v>971.2</v>
      </c>
      <c r="R55" s="44">
        <f t="shared" si="1"/>
        <v>2127.6999999999998</v>
      </c>
    </row>
    <row r="56" spans="2:18" s="6" customFormat="1" ht="18.75" customHeight="1" x14ac:dyDescent="0.25">
      <c r="B56" s="23">
        <v>1907</v>
      </c>
      <c r="C56" s="41">
        <v>1149</v>
      </c>
      <c r="D56" s="21">
        <v>760.9</v>
      </c>
      <c r="E56" s="20">
        <v>217</v>
      </c>
      <c r="F56" s="19">
        <v>543.9</v>
      </c>
      <c r="G56" s="18">
        <v>587</v>
      </c>
      <c r="H56" s="17">
        <v>301</v>
      </c>
      <c r="I56" s="48">
        <f t="shared" si="0"/>
        <v>2496.9</v>
      </c>
      <c r="J56" s="13">
        <v>249.2</v>
      </c>
      <c r="K56" s="52">
        <v>285.10000000000002</v>
      </c>
      <c r="L56" s="42">
        <v>1195</v>
      </c>
      <c r="M56" s="15">
        <f>642+120</f>
        <v>762</v>
      </c>
      <c r="N56" s="44">
        <v>1194.5999999999999</v>
      </c>
      <c r="O56" s="13">
        <v>39.299999999999997</v>
      </c>
      <c r="P56" s="13">
        <v>6.6</v>
      </c>
      <c r="Q56" s="14">
        <v>761.7</v>
      </c>
      <c r="R56" s="44">
        <f t="shared" si="1"/>
        <v>1910.4</v>
      </c>
    </row>
    <row r="57" spans="2:18" s="6" customFormat="1" ht="18.75" customHeight="1" x14ac:dyDescent="0.25">
      <c r="B57" s="23">
        <v>1908</v>
      </c>
      <c r="C57" s="41">
        <v>1208</v>
      </c>
      <c r="D57" s="21">
        <v>818.1</v>
      </c>
      <c r="E57" s="20">
        <v>239.8</v>
      </c>
      <c r="F57" s="19">
        <v>578.29999999999995</v>
      </c>
      <c r="G57" s="18">
        <v>640</v>
      </c>
      <c r="H57" s="17">
        <v>357</v>
      </c>
      <c r="I57" s="48">
        <f t="shared" si="0"/>
        <v>2666.1</v>
      </c>
      <c r="J57" s="13">
        <v>231.1</v>
      </c>
      <c r="K57" s="52">
        <v>286.2</v>
      </c>
      <c r="L57" s="42">
        <v>1155</v>
      </c>
      <c r="M57" s="15">
        <f>622+120</f>
        <v>742</v>
      </c>
      <c r="N57" s="44">
        <v>1154.7</v>
      </c>
      <c r="O57" s="13">
        <v>40.1</v>
      </c>
      <c r="P57" s="13">
        <v>8.1999999999999993</v>
      </c>
      <c r="Q57" s="14">
        <v>742</v>
      </c>
      <c r="R57" s="44">
        <f t="shared" si="1"/>
        <v>1848.4</v>
      </c>
    </row>
    <row r="58" spans="2:18" s="6" customFormat="1" ht="18.75" customHeight="1" x14ac:dyDescent="0.25">
      <c r="B58" s="23">
        <v>1909</v>
      </c>
      <c r="C58" s="41">
        <v>1283</v>
      </c>
      <c r="D58" s="21">
        <v>976.8</v>
      </c>
      <c r="E58" s="20">
        <v>290.10000000000002</v>
      </c>
      <c r="F58" s="19">
        <v>686.7</v>
      </c>
      <c r="G58" s="18">
        <v>695</v>
      </c>
      <c r="H58" s="17">
        <v>433</v>
      </c>
      <c r="I58" s="48">
        <f t="shared" si="0"/>
        <v>2954.8</v>
      </c>
      <c r="J58" s="13">
        <v>309.7</v>
      </c>
      <c r="K58" s="52">
        <v>286.5</v>
      </c>
      <c r="L58" s="42">
        <v>1087</v>
      </c>
      <c r="M58" s="15">
        <f>561+111</f>
        <v>672</v>
      </c>
      <c r="N58" s="44">
        <v>1087.0999999999999</v>
      </c>
      <c r="O58" s="13">
        <v>41.9</v>
      </c>
      <c r="P58" s="13">
        <v>7.7</v>
      </c>
      <c r="Q58" s="14">
        <v>671.6</v>
      </c>
      <c r="R58" s="44">
        <f t="shared" si="1"/>
        <v>1709.1</v>
      </c>
    </row>
    <row r="59" spans="2:18" s="6" customFormat="1" ht="18.75" customHeight="1" x14ac:dyDescent="0.25">
      <c r="B59" s="23">
        <v>1910</v>
      </c>
      <c r="C59" s="41">
        <v>1397</v>
      </c>
      <c r="D59" s="44">
        <v>1262.2</v>
      </c>
      <c r="E59" s="20">
        <v>334</v>
      </c>
      <c r="F59" s="19">
        <v>928.2</v>
      </c>
      <c r="G59" s="18">
        <v>739</v>
      </c>
      <c r="H59" s="17">
        <v>427</v>
      </c>
      <c r="I59" s="48">
        <f t="shared" si="0"/>
        <v>3398.2</v>
      </c>
      <c r="J59" s="13">
        <v>273.7</v>
      </c>
      <c r="K59" s="52">
        <v>331.3</v>
      </c>
      <c r="L59" s="42">
        <v>1174</v>
      </c>
      <c r="M59" s="15">
        <f>581+112</f>
        <v>693</v>
      </c>
      <c r="N59" s="44">
        <v>1173.8</v>
      </c>
      <c r="O59" s="13">
        <v>48.3</v>
      </c>
      <c r="P59" s="13">
        <v>8</v>
      </c>
      <c r="Q59" s="14">
        <v>693.4</v>
      </c>
      <c r="R59" s="44">
        <f t="shared" si="1"/>
        <v>1810.9</v>
      </c>
    </row>
    <row r="60" spans="2:18" s="6" customFormat="1" ht="18.75" customHeight="1" x14ac:dyDescent="0.25">
      <c r="B60" s="23">
        <v>1911</v>
      </c>
      <c r="C60" s="41">
        <v>1503</v>
      </c>
      <c r="D60" s="44">
        <v>1675</v>
      </c>
      <c r="E60" s="20">
        <v>422.9</v>
      </c>
      <c r="F60" s="46">
        <v>1252.0999999999999</v>
      </c>
      <c r="G60" s="18">
        <v>937</v>
      </c>
      <c r="H60" s="17">
        <v>651</v>
      </c>
      <c r="I60" s="48">
        <f t="shared" si="0"/>
        <v>4115</v>
      </c>
      <c r="J60" s="13">
        <v>261.3</v>
      </c>
      <c r="K60" s="52">
        <v>530.29999999999995</v>
      </c>
      <c r="L60" s="42">
        <v>1234</v>
      </c>
      <c r="M60" s="15">
        <f>642+116</f>
        <v>758</v>
      </c>
      <c r="N60" s="44">
        <v>1234.5</v>
      </c>
      <c r="O60" s="13">
        <v>64.099999999999994</v>
      </c>
      <c r="P60" s="13">
        <v>6.7</v>
      </c>
      <c r="Q60" s="14">
        <v>757.6</v>
      </c>
      <c r="R60" s="44">
        <f t="shared" si="1"/>
        <v>1921.3000000000002</v>
      </c>
    </row>
    <row r="61" spans="2:18" s="6" customFormat="1" ht="18.75" customHeight="1" x14ac:dyDescent="0.25">
      <c r="B61" s="23">
        <v>1912</v>
      </c>
      <c r="C61" s="41">
        <v>1595</v>
      </c>
      <c r="D61" s="44">
        <v>1817.3</v>
      </c>
      <c r="E61" s="20">
        <v>528.9</v>
      </c>
      <c r="F61" s="46">
        <v>1288.4000000000001</v>
      </c>
      <c r="G61" s="49">
        <v>1134</v>
      </c>
      <c r="H61" s="17">
        <v>857</v>
      </c>
      <c r="I61" s="48">
        <f t="shared" si="0"/>
        <v>4546.3</v>
      </c>
      <c r="J61" s="13">
        <v>258.3</v>
      </c>
      <c r="K61" s="52">
        <v>633.20000000000005</v>
      </c>
      <c r="L61" s="42">
        <v>1326</v>
      </c>
      <c r="M61" s="15">
        <f>656+118</f>
        <v>774</v>
      </c>
      <c r="N61" s="44">
        <v>1326.5</v>
      </c>
      <c r="O61" s="13">
        <v>68.599999999999994</v>
      </c>
      <c r="P61" s="13">
        <v>6.5</v>
      </c>
      <c r="Q61" s="14">
        <v>773.4</v>
      </c>
      <c r="R61" s="44">
        <f t="shared" si="1"/>
        <v>2024.8000000000002</v>
      </c>
    </row>
    <row r="62" spans="2:18" s="6" customFormat="1" ht="18.75" customHeight="1" x14ac:dyDescent="0.25">
      <c r="B62" s="23">
        <v>1913</v>
      </c>
      <c r="C62" s="41">
        <v>1685</v>
      </c>
      <c r="D62" s="44">
        <v>2293.3000000000002</v>
      </c>
      <c r="E62" s="20">
        <v>657.7</v>
      </c>
      <c r="F62" s="46">
        <v>1635.6</v>
      </c>
      <c r="G62" s="49">
        <v>1154</v>
      </c>
      <c r="H62" s="17">
        <v>873</v>
      </c>
      <c r="I62" s="48">
        <f t="shared" si="0"/>
        <v>5132.3</v>
      </c>
      <c r="J62" s="13">
        <v>266</v>
      </c>
      <c r="K62" s="52">
        <v>895</v>
      </c>
      <c r="L62" s="42">
        <v>1495</v>
      </c>
      <c r="M62" s="15">
        <f>629+120</f>
        <v>749</v>
      </c>
      <c r="N62" s="44">
        <v>1495</v>
      </c>
      <c r="O62" s="13">
        <v>95.3</v>
      </c>
      <c r="P62" s="13">
        <v>6.4</v>
      </c>
      <c r="Q62" s="14">
        <v>749.2</v>
      </c>
      <c r="R62" s="44">
        <f t="shared" si="1"/>
        <v>2142.5</v>
      </c>
    </row>
    <row r="63" spans="2:18" s="6" customFormat="1" ht="18.75" customHeight="1" x14ac:dyDescent="0.25">
      <c r="B63" s="23">
        <v>1914</v>
      </c>
      <c r="C63" s="41">
        <v>1835</v>
      </c>
      <c r="D63" s="44">
        <v>2539</v>
      </c>
      <c r="E63" s="20">
        <v>752.9</v>
      </c>
      <c r="F63" s="46">
        <v>1786.1</v>
      </c>
      <c r="G63" s="49">
        <v>1228</v>
      </c>
      <c r="H63" s="17">
        <v>951</v>
      </c>
      <c r="I63" s="48">
        <f t="shared" si="0"/>
        <v>5602</v>
      </c>
      <c r="J63" s="13">
        <v>263.10000000000002</v>
      </c>
      <c r="K63" s="52">
        <v>998</v>
      </c>
      <c r="L63" s="42">
        <v>1665</v>
      </c>
      <c r="M63" s="15">
        <f>494+123</f>
        <v>617</v>
      </c>
      <c r="N63" s="44">
        <v>1665</v>
      </c>
      <c r="O63" s="13">
        <v>106</v>
      </c>
      <c r="P63" s="13">
        <v>6.8</v>
      </c>
      <c r="Q63" s="14">
        <v>617</v>
      </c>
      <c r="R63" s="44">
        <f t="shared" si="1"/>
        <v>2169.1999999999998</v>
      </c>
    </row>
    <row r="64" spans="2:18" s="6" customFormat="1" ht="18.75" customHeight="1" x14ac:dyDescent="0.25">
      <c r="B64" s="23">
        <v>1915</v>
      </c>
      <c r="C64" s="41">
        <v>2449</v>
      </c>
      <c r="D64" s="44">
        <v>2873.2</v>
      </c>
      <c r="E64" s="20">
        <v>711.3</v>
      </c>
      <c r="F64" s="46">
        <v>2161.9</v>
      </c>
      <c r="G64" s="49">
        <v>1126</v>
      </c>
      <c r="H64" s="17">
        <v>602</v>
      </c>
      <c r="I64" s="48">
        <f t="shared" si="0"/>
        <v>6448.2</v>
      </c>
      <c r="J64" s="13"/>
      <c r="K64" s="52">
        <v>931.4</v>
      </c>
      <c r="L64" s="42">
        <v>2947</v>
      </c>
      <c r="M64" s="15">
        <f>460+141</f>
        <v>601</v>
      </c>
      <c r="N64" s="13"/>
      <c r="O64" s="13"/>
      <c r="P64" s="13"/>
      <c r="Q64" s="14"/>
      <c r="R64" s="13"/>
    </row>
    <row r="65" spans="2:19" s="6" customFormat="1" ht="18.75" customHeight="1" x14ac:dyDescent="0.25">
      <c r="B65" s="23">
        <v>1916</v>
      </c>
      <c r="C65" s="41">
        <v>3890</v>
      </c>
      <c r="D65" s="44">
        <v>3931.1</v>
      </c>
      <c r="E65" s="20">
        <v>632.9</v>
      </c>
      <c r="F65" s="46">
        <v>3298.2</v>
      </c>
      <c r="G65" s="49">
        <v>1835</v>
      </c>
      <c r="H65" s="17">
        <v>794</v>
      </c>
      <c r="I65" s="48">
        <f t="shared" si="0"/>
        <v>9656.1</v>
      </c>
      <c r="J65" s="13"/>
      <c r="K65" s="52">
        <v>1011</v>
      </c>
      <c r="L65" s="42">
        <v>5617</v>
      </c>
      <c r="M65" s="15">
        <f>443+145</f>
        <v>588</v>
      </c>
      <c r="N65" s="13"/>
      <c r="O65" s="13"/>
      <c r="P65" s="13"/>
      <c r="Q65" s="14"/>
      <c r="R65" s="13"/>
    </row>
    <row r="66" spans="2:19" s="6" customFormat="1" ht="18.75" customHeight="1" thickBot="1" x14ac:dyDescent="0.3">
      <c r="B66" s="12">
        <v>1917</v>
      </c>
      <c r="C66" s="11"/>
      <c r="D66" s="45">
        <v>6747.6</v>
      </c>
      <c r="E66" s="10">
        <v>678.1</v>
      </c>
      <c r="F66" s="47">
        <v>6069.5</v>
      </c>
      <c r="G66" s="50">
        <v>2892</v>
      </c>
      <c r="H66" s="51">
        <v>1357</v>
      </c>
      <c r="I66" s="8"/>
      <c r="J66" s="7"/>
      <c r="K66" s="53">
        <v>1456.9</v>
      </c>
      <c r="L66" s="43">
        <v>9104</v>
      </c>
      <c r="M66" s="9">
        <f>436+144</f>
        <v>580</v>
      </c>
      <c r="N66" s="7"/>
      <c r="O66" s="7"/>
      <c r="P66" s="7"/>
      <c r="Q66" s="8"/>
      <c r="R66" s="7"/>
    </row>
    <row r="67" spans="2:19" ht="18.75" customHeight="1" x14ac:dyDescent="0.25">
      <c r="B67" s="4"/>
      <c r="C67" s="3"/>
      <c r="D67" s="5"/>
      <c r="E67" s="4"/>
      <c r="F67" s="4"/>
      <c r="G67" s="4"/>
      <c r="H67" s="4"/>
      <c r="I67" s="3"/>
      <c r="J67" s="3"/>
      <c r="K67" s="5"/>
      <c r="L67" s="4"/>
      <c r="M67" s="4"/>
      <c r="N67" s="3"/>
      <c r="O67" s="3"/>
      <c r="P67" s="3"/>
      <c r="Q67" s="3"/>
      <c r="R67" s="3"/>
      <c r="S67" s="1"/>
    </row>
    <row r="68" spans="2:19" ht="18.75" customHeight="1" x14ac:dyDescent="0.25">
      <c r="B68" s="6" t="s">
        <v>0</v>
      </c>
      <c r="S68" s="1"/>
    </row>
    <row r="69" spans="2:19" ht="18.75" customHeight="1" x14ac:dyDescent="0.25">
      <c r="B69" s="6" t="s">
        <v>17</v>
      </c>
      <c r="S69" s="1"/>
    </row>
    <row r="70" spans="2:19" ht="18.75" customHeight="1" x14ac:dyDescent="0.25">
      <c r="B70" s="65" t="s">
        <v>25</v>
      </c>
      <c r="C70" s="65"/>
      <c r="D70" s="65"/>
      <c r="E70" s="65"/>
      <c r="F70" s="65"/>
      <c r="G70" s="65"/>
      <c r="H70" s="65"/>
      <c r="I70" s="65"/>
      <c r="J70" s="65"/>
      <c r="K70" s="65"/>
      <c r="L70" s="65"/>
      <c r="M70" s="65"/>
      <c r="N70" s="65"/>
      <c r="O70" s="65"/>
      <c r="P70" s="65"/>
      <c r="Q70" s="65"/>
      <c r="R70" s="65"/>
    </row>
    <row r="71" spans="2:19" ht="18.75" customHeight="1" x14ac:dyDescent="0.25">
      <c r="B71" s="65"/>
      <c r="C71" s="65"/>
      <c r="D71" s="65"/>
      <c r="E71" s="65"/>
      <c r="F71" s="65"/>
      <c r="G71" s="65"/>
      <c r="H71" s="65"/>
      <c r="I71" s="65"/>
      <c r="J71" s="65"/>
      <c r="K71" s="65"/>
      <c r="L71" s="65"/>
      <c r="M71" s="65"/>
      <c r="N71" s="65"/>
      <c r="O71" s="65"/>
      <c r="P71" s="65"/>
      <c r="Q71" s="65"/>
      <c r="R71" s="65"/>
    </row>
    <row r="72" spans="2:19" ht="18.75" customHeight="1" x14ac:dyDescent="0.25">
      <c r="B72" s="54"/>
      <c r="C72" s="54"/>
      <c r="D72" s="54"/>
      <c r="E72" s="54"/>
      <c r="F72" s="54"/>
      <c r="G72" s="54"/>
      <c r="H72" s="54"/>
      <c r="I72" s="54"/>
      <c r="J72" s="54"/>
      <c r="K72" s="54"/>
      <c r="L72" s="54"/>
      <c r="M72" s="54"/>
      <c r="N72" s="54"/>
      <c r="O72" s="54"/>
      <c r="P72" s="54"/>
      <c r="Q72" s="54"/>
      <c r="R72" s="54"/>
    </row>
    <row r="73" spans="2:19" ht="18.75" customHeight="1" x14ac:dyDescent="0.25">
      <c r="B73" s="6" t="s">
        <v>1</v>
      </c>
    </row>
    <row r="74" spans="2:19" ht="18.75" customHeight="1" x14ac:dyDescent="0.25">
      <c r="B74" s="6" t="s">
        <v>26</v>
      </c>
    </row>
    <row r="75" spans="2:19" ht="18.75" customHeight="1" x14ac:dyDescent="0.25">
      <c r="B75" s="6" t="s">
        <v>18</v>
      </c>
    </row>
    <row r="76" spans="2:19" ht="18.75" customHeight="1" x14ac:dyDescent="0.25">
      <c r="B76" s="6" t="s">
        <v>19</v>
      </c>
    </row>
  </sheetData>
  <sheetProtection selectLockedCells="1" selectUnlockedCells="1"/>
  <mergeCells count="20">
    <mergeCell ref="E7:E8"/>
    <mergeCell ref="D6:F6"/>
    <mergeCell ref="G6:H6"/>
    <mergeCell ref="H7:H8"/>
    <mergeCell ref="J6:J8"/>
    <mergeCell ref="I7:I8"/>
    <mergeCell ref="B4:B9"/>
    <mergeCell ref="C9:R9"/>
    <mergeCell ref="B70:R71"/>
    <mergeCell ref="L5:R5"/>
    <mergeCell ref="L6:L8"/>
    <mergeCell ref="M6:M8"/>
    <mergeCell ref="N6:N8"/>
    <mergeCell ref="O6:O8"/>
    <mergeCell ref="P6:P8"/>
    <mergeCell ref="Q6:Q8"/>
    <mergeCell ref="R6:R8"/>
    <mergeCell ref="K5:K8"/>
    <mergeCell ref="C5:J5"/>
    <mergeCell ref="C6:C8"/>
  </mergeCells>
  <phoneticPr fontId="1"/>
  <pageMargins left="0.20972222222222223" right="0.14027777777777778" top="0.44027777777777777" bottom="0.50972222222222219" header="0.51180555555555551" footer="0.2"/>
  <pageSetup paperSize="8" scale="88" firstPageNumber="0" fitToWidth="2" orientation="portrait" horizontalDpi="300" verticalDpi="300" r:id="rId1"/>
  <headerFooter alignWithMargins="0">
    <oddFooter>&amp;L&amp;"Arial,標準"&amp;Z&amp;F/&amp;A&amp;R&amp;"Arial,標準"&amp;P/&amp;N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6.1.1</vt:lpstr>
      <vt:lpstr>'6.1.1'!__xlnm.Print_Titles</vt:lpstr>
      <vt:lpstr>'6.1.1'!Print_Titles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yss_s</dc:creator>
  <cp:lastModifiedBy>原康宏</cp:lastModifiedBy>
  <dcterms:created xsi:type="dcterms:W3CDTF">2018-01-24T02:27:42Z</dcterms:created>
  <dcterms:modified xsi:type="dcterms:W3CDTF">2022-11-25T03:35:50Z</dcterms:modified>
</cp:coreProperties>
</file>