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showInkAnnotation="0" autoCompressPictures="0"/>
  <mc:AlternateContent xmlns:mc="http://schemas.openxmlformats.org/markup-compatibility/2006">
    <mc:Choice Requires="x15">
      <x15ac:absPath xmlns:x15ac="http://schemas.microsoft.com/office/spreadsheetml/2010/11/ac" url="C:\Users\原康宏\Desktop\ASHSTAT\アジア長期経済統計「ロシア」公開用データファイル\3. CD統計表（半角英数タイトル）\"/>
    </mc:Choice>
  </mc:AlternateContent>
  <bookViews>
    <workbookView xWindow="0" yWindow="0" windowWidth="23040" windowHeight="7500" tabRatio="854" firstSheet="17" activeTab="22"/>
  </bookViews>
  <sheets>
    <sheet name="Sheet3" sheetId="5" state="hidden" r:id="rId1"/>
    <sheet name="T3" sheetId="3" state="hidden" r:id="rId2"/>
    <sheet name="T4" sheetId="4" state="hidden" r:id="rId3"/>
    <sheet name="表1" sheetId="8" state="hidden" r:id="rId4"/>
    <sheet name="T5_９原データ" sheetId="9" state="hidden" r:id="rId5"/>
    <sheet name="T5_9" sheetId="11" state="hidden" r:id="rId6"/>
    <sheet name="8-2用" sheetId="14" state="hidden" r:id="rId7"/>
    <sheet name="T10_14" sheetId="12" state="hidden" r:id="rId8"/>
    <sheet name="T15_16+suppl" sheetId="10" state="hidden" r:id="rId9"/>
    <sheet name="T17_20+suppl" sheetId="13" state="hidden" r:id="rId10"/>
    <sheet name="T22" sheetId="15" state="hidden" r:id="rId11"/>
    <sheet name="T23" sheetId="16" state="hidden" r:id="rId12"/>
    <sheet name="T24" sheetId="18" state="hidden" r:id="rId13"/>
    <sheet name="T26" sheetId="19" state="hidden" r:id="rId14"/>
    <sheet name="T29" sheetId="22" state="hidden" r:id="rId15"/>
    <sheet name="T30" sheetId="23" state="hidden" r:id="rId16"/>
    <sheet name="T45_46" sheetId="25" state="hidden" r:id="rId17"/>
    <sheet name="CD統計表8.3.1" sheetId="36" r:id="rId18"/>
    <sheet name="CD統計表8.3.2" sheetId="35" r:id="rId19"/>
    <sheet name="A" sheetId="38" state="hidden" r:id="rId20"/>
    <sheet name="CD統計表8.4.1" sheetId="40" r:id="rId21"/>
    <sheet name="B" sheetId="39" state="hidden" r:id="rId22"/>
    <sheet name="CD統計表8.4.2" sheetId="41" r:id="rId23"/>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B56" i="10" l="1"/>
  <c r="E56" i="10" s="1"/>
  <c r="D56" i="10"/>
  <c r="B55" i="10"/>
  <c r="E55" i="10" s="1"/>
  <c r="D55" i="10"/>
  <c r="S9" i="10"/>
  <c r="S8" i="10"/>
  <c r="S7" i="10"/>
  <c r="S6" i="10"/>
  <c r="S5" i="10"/>
  <c r="R28" i="10"/>
  <c r="R29" i="10"/>
  <c r="R30" i="10"/>
  <c r="R31" i="10"/>
  <c r="R27" i="10"/>
  <c r="B30" i="10"/>
  <c r="F30" i="10"/>
  <c r="D30" i="10"/>
  <c r="E30" i="10"/>
  <c r="G30" i="10"/>
  <c r="H30" i="10"/>
  <c r="I30" i="10"/>
  <c r="J30" i="10"/>
  <c r="K30" i="10"/>
  <c r="B31" i="10"/>
  <c r="F31" i="10"/>
  <c r="D31" i="10"/>
  <c r="E31" i="10"/>
  <c r="G31" i="10"/>
  <c r="H31" i="10"/>
  <c r="I31" i="10"/>
  <c r="J31" i="10"/>
  <c r="K31" i="10"/>
  <c r="L31" i="10"/>
  <c r="B29" i="10"/>
  <c r="F29" i="10"/>
  <c r="D29" i="10" s="1"/>
  <c r="L29" i="10" s="1"/>
  <c r="E29" i="10"/>
  <c r="G29" i="10"/>
  <c r="H29" i="10"/>
  <c r="I29" i="10"/>
  <c r="J29" i="10"/>
  <c r="K29" i="10"/>
  <c r="B38" i="10"/>
  <c r="D38" i="10"/>
  <c r="E38" i="10"/>
  <c r="F38" i="10"/>
  <c r="G38" i="10"/>
  <c r="H38" i="10"/>
  <c r="I38" i="10"/>
  <c r="J38" i="10"/>
  <c r="K38" i="10"/>
  <c r="K40" i="10"/>
  <c r="K41" i="10"/>
  <c r="K42" i="10"/>
  <c r="K39" i="10"/>
  <c r="L39" i="10" s="1"/>
  <c r="J40" i="10"/>
  <c r="J41" i="10"/>
  <c r="J42" i="10"/>
  <c r="J39" i="10"/>
  <c r="B40" i="10"/>
  <c r="D40" i="10"/>
  <c r="E40" i="10"/>
  <c r="F40" i="10"/>
  <c r="G40" i="10"/>
  <c r="H40" i="10"/>
  <c r="I40" i="10"/>
  <c r="L40" i="10"/>
  <c r="B41" i="10"/>
  <c r="D41" i="10"/>
  <c r="L41" i="10" s="1"/>
  <c r="E41" i="10"/>
  <c r="F41" i="10"/>
  <c r="G41" i="10"/>
  <c r="H41" i="10"/>
  <c r="I41" i="10"/>
  <c r="B42" i="10"/>
  <c r="D42" i="10"/>
  <c r="E42" i="10"/>
  <c r="F42" i="10"/>
  <c r="G42" i="10"/>
  <c r="H42" i="10"/>
  <c r="I42" i="10"/>
  <c r="B39" i="10"/>
  <c r="D39" i="10"/>
  <c r="E39" i="10"/>
  <c r="F39" i="10"/>
  <c r="G39" i="10"/>
  <c r="H39" i="10"/>
  <c r="I39" i="10"/>
  <c r="L16" i="10"/>
  <c r="O16" i="10"/>
  <c r="P16" i="10" s="1"/>
  <c r="S16" i="10"/>
  <c r="L17" i="10"/>
  <c r="O17" i="10"/>
  <c r="P17" i="10" s="1"/>
  <c r="S17" i="10"/>
  <c r="L18" i="10"/>
  <c r="O18" i="10"/>
  <c r="P18" i="10"/>
  <c r="S18" i="10"/>
  <c r="S22" i="10" s="1"/>
  <c r="L19" i="10"/>
  <c r="O19" i="10"/>
  <c r="P19" i="10" s="1"/>
  <c r="S19" i="10"/>
  <c r="L20" i="10"/>
  <c r="O20" i="10"/>
  <c r="P20" i="10" s="1"/>
  <c r="S20" i="10"/>
  <c r="R22" i="10"/>
  <c r="Q5" i="10"/>
  <c r="AH32" i="4"/>
  <c r="AH33" i="4"/>
  <c r="AH34" i="4"/>
  <c r="AH35" i="4"/>
  <c r="AH36" i="4"/>
  <c r="AH37" i="4"/>
  <c r="AH38" i="4"/>
  <c r="AH39" i="4"/>
  <c r="AH40" i="4"/>
  <c r="AH41" i="4"/>
  <c r="AH42" i="4"/>
  <c r="AH43" i="4"/>
  <c r="AH44" i="4"/>
  <c r="AH45" i="4"/>
  <c r="AH46" i="4"/>
  <c r="AH47" i="4"/>
  <c r="AH48" i="4"/>
  <c r="AF50" i="4"/>
  <c r="AH50" i="4" s="1"/>
  <c r="AF51" i="4"/>
  <c r="AH51" i="4"/>
  <c r="AH52" i="4"/>
  <c r="AH31" i="4"/>
  <c r="AE5" i="4"/>
  <c r="AE6" i="4"/>
  <c r="AE7" i="4"/>
  <c r="AE8" i="4"/>
  <c r="AE9" i="4"/>
  <c r="AE10" i="4"/>
  <c r="AE11" i="4"/>
  <c r="AE12" i="4"/>
  <c r="AE13" i="4"/>
  <c r="AE14" i="4"/>
  <c r="AE15" i="4"/>
  <c r="AE16" i="4"/>
  <c r="AE17" i="4"/>
  <c r="AE18" i="4"/>
  <c r="AE19" i="4"/>
  <c r="AE20" i="4"/>
  <c r="AE21" i="4"/>
  <c r="AE23" i="4"/>
  <c r="AE24" i="4"/>
  <c r="AE25" i="4"/>
  <c r="AE4" i="4"/>
  <c r="AC5" i="4"/>
  <c r="AC6" i="4"/>
  <c r="AC7" i="4"/>
  <c r="AC8" i="4"/>
  <c r="AC9" i="4"/>
  <c r="AC10" i="4"/>
  <c r="AC11" i="4"/>
  <c r="AC12" i="4"/>
  <c r="AC13" i="4"/>
  <c r="AC14" i="4"/>
  <c r="AC15" i="4"/>
  <c r="AC16" i="4"/>
  <c r="AC17" i="4"/>
  <c r="AC18" i="4"/>
  <c r="AC19" i="4"/>
  <c r="AC20" i="4"/>
  <c r="AC21" i="4"/>
  <c r="AC23" i="4"/>
  <c r="AC24" i="4"/>
  <c r="AC25" i="4"/>
  <c r="AC4" i="4"/>
  <c r="AB5" i="4"/>
  <c r="AB6" i="4"/>
  <c r="AB7" i="4"/>
  <c r="AB8" i="4"/>
  <c r="AB9" i="4"/>
  <c r="AB10" i="4"/>
  <c r="AB11" i="4"/>
  <c r="AB12" i="4"/>
  <c r="AB13" i="4"/>
  <c r="AB14" i="4"/>
  <c r="AB15" i="4"/>
  <c r="AB16" i="4"/>
  <c r="AB17" i="4"/>
  <c r="AB18" i="4"/>
  <c r="AB19" i="4"/>
  <c r="AB20" i="4"/>
  <c r="AB21" i="4"/>
  <c r="AB23" i="4"/>
  <c r="AB24" i="4"/>
  <c r="AB25" i="4"/>
  <c r="AB4" i="4"/>
  <c r="AA5" i="4"/>
  <c r="AA6" i="4"/>
  <c r="AA7" i="4"/>
  <c r="AA8" i="4"/>
  <c r="AA9" i="4"/>
  <c r="AA10" i="4"/>
  <c r="AA11" i="4"/>
  <c r="AA12" i="4"/>
  <c r="AA13" i="4"/>
  <c r="AA14" i="4"/>
  <c r="AA15" i="4"/>
  <c r="AA16" i="4"/>
  <c r="AA17" i="4"/>
  <c r="AA18" i="4"/>
  <c r="AA19" i="4"/>
  <c r="AA20" i="4"/>
  <c r="AA21" i="4"/>
  <c r="AA23" i="4"/>
  <c r="AA24" i="4"/>
  <c r="AA25" i="4"/>
  <c r="AA4" i="4"/>
  <c r="Z5" i="4"/>
  <c r="Z6" i="4"/>
  <c r="Z7" i="4"/>
  <c r="Z8" i="4"/>
  <c r="Z9" i="4"/>
  <c r="Z10" i="4"/>
  <c r="Z11" i="4"/>
  <c r="Z12" i="4"/>
  <c r="Z13" i="4"/>
  <c r="Z14" i="4"/>
  <c r="Z15" i="4"/>
  <c r="Z16" i="4"/>
  <c r="Z17" i="4"/>
  <c r="Z18" i="4"/>
  <c r="Z19" i="4"/>
  <c r="Z20" i="4"/>
  <c r="Z21" i="4"/>
  <c r="Z23" i="4"/>
  <c r="Z24" i="4"/>
  <c r="Z25" i="4"/>
  <c r="Z4" i="4"/>
  <c r="Z5" i="3"/>
  <c r="AA5" i="3"/>
  <c r="AB5" i="3"/>
  <c r="AC5" i="3"/>
  <c r="AE5" i="3"/>
  <c r="Z6" i="3"/>
  <c r="BL6" i="3" s="1"/>
  <c r="AA6" i="3"/>
  <c r="AB6" i="3"/>
  <c r="AC6" i="3"/>
  <c r="AE6" i="3"/>
  <c r="Z7" i="3"/>
  <c r="AA7" i="3"/>
  <c r="AB7" i="3"/>
  <c r="AC7" i="3"/>
  <c r="AE7" i="3"/>
  <c r="Z8" i="3"/>
  <c r="BL8" i="3" s="1"/>
  <c r="AA8" i="3"/>
  <c r="AB8" i="3"/>
  <c r="AC8" i="3"/>
  <c r="AE8" i="3"/>
  <c r="Z9" i="3"/>
  <c r="AA9" i="3"/>
  <c r="AB9" i="3"/>
  <c r="AC9" i="3"/>
  <c r="AE9" i="3"/>
  <c r="Z10" i="3"/>
  <c r="BL10" i="3" s="1"/>
  <c r="AA10" i="3"/>
  <c r="AB10" i="3"/>
  <c r="AC10" i="3"/>
  <c r="AE10" i="3"/>
  <c r="Z11" i="3"/>
  <c r="BL11" i="3" s="1"/>
  <c r="AA11" i="3"/>
  <c r="AB11" i="3"/>
  <c r="AC11" i="3"/>
  <c r="AE11" i="3"/>
  <c r="Z12" i="3"/>
  <c r="BL12" i="3" s="1"/>
  <c r="AA12" i="3"/>
  <c r="AB12" i="3"/>
  <c r="AC12" i="3"/>
  <c r="AE12" i="3"/>
  <c r="Z13" i="3"/>
  <c r="BL13" i="3" s="1"/>
  <c r="AA13" i="3"/>
  <c r="AB13" i="3"/>
  <c r="AC13" i="3"/>
  <c r="AE13" i="3"/>
  <c r="Z14" i="3"/>
  <c r="BL14" i="3" s="1"/>
  <c r="AA14" i="3"/>
  <c r="AB14" i="3"/>
  <c r="AC14" i="3"/>
  <c r="AE14" i="3"/>
  <c r="Z15" i="3"/>
  <c r="AA15" i="3"/>
  <c r="AB15" i="3"/>
  <c r="AC15" i="3"/>
  <c r="AE15" i="3"/>
  <c r="Z16" i="3"/>
  <c r="BL16" i="3" s="1"/>
  <c r="AA16" i="3"/>
  <c r="AB16" i="3"/>
  <c r="AC16" i="3"/>
  <c r="AE16" i="3"/>
  <c r="Z17" i="3"/>
  <c r="AA17" i="3"/>
  <c r="AB17" i="3"/>
  <c r="AC17" i="3"/>
  <c r="AE17" i="3"/>
  <c r="Z18" i="3"/>
  <c r="BL18" i="3" s="1"/>
  <c r="AA18" i="3"/>
  <c r="AB18" i="3"/>
  <c r="AC18" i="3"/>
  <c r="AE18" i="3"/>
  <c r="Z19" i="3"/>
  <c r="AA19" i="3"/>
  <c r="AB19" i="3"/>
  <c r="AC19" i="3"/>
  <c r="AE19" i="3"/>
  <c r="Z20" i="3"/>
  <c r="BL20" i="3" s="1"/>
  <c r="AA20" i="3"/>
  <c r="AB20" i="3"/>
  <c r="AC20" i="3"/>
  <c r="AE20" i="3"/>
  <c r="Z21" i="3"/>
  <c r="AA21" i="3"/>
  <c r="AB21" i="3"/>
  <c r="AC21" i="3"/>
  <c r="AE21" i="3"/>
  <c r="Z23" i="3"/>
  <c r="AA23" i="3"/>
  <c r="AB23" i="3"/>
  <c r="AC23" i="3"/>
  <c r="BL23" i="3" s="1"/>
  <c r="AE23" i="3"/>
  <c r="BI23" i="3"/>
  <c r="Z24" i="3"/>
  <c r="AA24" i="3"/>
  <c r="AB24" i="3"/>
  <c r="AC24" i="3"/>
  <c r="AE24" i="3"/>
  <c r="BI24" i="3"/>
  <c r="BL24" i="3" s="1"/>
  <c r="Z25" i="3"/>
  <c r="AA25" i="3"/>
  <c r="AB25" i="3"/>
  <c r="AC25" i="3"/>
  <c r="AE25" i="3"/>
  <c r="BI25" i="3"/>
  <c r="AB4" i="3"/>
  <c r="BL4" i="3" s="1"/>
  <c r="AA4" i="3"/>
  <c r="Z4" i="3"/>
  <c r="AC4" i="3"/>
  <c r="AE4" i="3"/>
  <c r="BK5" i="3"/>
  <c r="BK6" i="3"/>
  <c r="BK7" i="3"/>
  <c r="BK8" i="3"/>
  <c r="BK9" i="3"/>
  <c r="BK10" i="3"/>
  <c r="BK11" i="3"/>
  <c r="BK12" i="3"/>
  <c r="BK13" i="3"/>
  <c r="BK14" i="3"/>
  <c r="BK15" i="3"/>
  <c r="BK16" i="3"/>
  <c r="BK17" i="3"/>
  <c r="BK18" i="3"/>
  <c r="BK19" i="3"/>
  <c r="BK20" i="3"/>
  <c r="BK21" i="3"/>
  <c r="AM22" i="3"/>
  <c r="AN22" i="3"/>
  <c r="BB22" i="3"/>
  <c r="BK23" i="3"/>
  <c r="BK24" i="3"/>
  <c r="BK25" i="3"/>
  <c r="BK4" i="3"/>
  <c r="C35" i="3"/>
  <c r="D35" i="3"/>
  <c r="E35" i="3"/>
  <c r="F35" i="3"/>
  <c r="G35" i="3"/>
  <c r="H35" i="3"/>
  <c r="I35" i="3"/>
  <c r="J35" i="3"/>
  <c r="K35" i="3"/>
  <c r="L35" i="3"/>
  <c r="M35" i="3"/>
  <c r="N35" i="3"/>
  <c r="O35" i="3"/>
  <c r="P35" i="3"/>
  <c r="Q35" i="3"/>
  <c r="R35" i="3"/>
  <c r="S35" i="3"/>
  <c r="T4" i="3"/>
  <c r="T5" i="3"/>
  <c r="T6" i="3"/>
  <c r="T7" i="3"/>
  <c r="T8" i="3"/>
  <c r="T9" i="3"/>
  <c r="T10" i="3"/>
  <c r="T11" i="3"/>
  <c r="T12" i="3"/>
  <c r="T13" i="3"/>
  <c r="T14" i="3"/>
  <c r="T35" i="3" s="1"/>
  <c r="T15" i="3"/>
  <c r="T16" i="3"/>
  <c r="T17" i="3"/>
  <c r="T18" i="3"/>
  <c r="T19" i="3"/>
  <c r="T20" i="3"/>
  <c r="T21" i="3"/>
  <c r="T22" i="3"/>
  <c r="T23" i="3"/>
  <c r="T24" i="3"/>
  <c r="T25" i="3"/>
  <c r="T26" i="3"/>
  <c r="T27" i="3"/>
  <c r="T28" i="3"/>
  <c r="T31" i="3"/>
  <c r="T32" i="3"/>
  <c r="U33" i="3"/>
  <c r="U35" i="3" s="1"/>
  <c r="V33" i="3"/>
  <c r="V35" i="3"/>
  <c r="W33" i="3"/>
  <c r="W35" i="3"/>
  <c r="B35" i="3"/>
  <c r="AH29" i="3"/>
  <c r="AH30" i="3"/>
  <c r="AH31" i="3"/>
  <c r="AH32" i="3"/>
  <c r="AH33" i="3"/>
  <c r="AH34" i="3"/>
  <c r="AH35" i="3"/>
  <c r="AH36" i="3"/>
  <c r="AH37" i="3"/>
  <c r="AH38" i="3"/>
  <c r="AH39" i="3"/>
  <c r="AH40" i="3"/>
  <c r="AH41" i="3"/>
  <c r="AH42" i="3"/>
  <c r="AH43" i="3"/>
  <c r="AH44" i="3"/>
  <c r="AH45" i="3"/>
  <c r="AH46" i="3"/>
  <c r="AH47" i="3"/>
  <c r="AH48" i="3"/>
  <c r="AH49" i="3"/>
  <c r="AH28" i="3"/>
  <c r="BJ24" i="4"/>
  <c r="BJ23" i="4"/>
  <c r="BG22" i="4"/>
  <c r="BE22"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B23" i="14"/>
  <c r="G23" i="14" s="1"/>
  <c r="C23" i="14"/>
  <c r="D23" i="14"/>
  <c r="E23" i="14"/>
  <c r="F23" i="14"/>
  <c r="B20" i="14"/>
  <c r="B30" i="14"/>
  <c r="C20" i="14"/>
  <c r="C30" i="14"/>
  <c r="D20" i="14"/>
  <c r="D30" i="14"/>
  <c r="E20" i="14"/>
  <c r="E30" i="14"/>
  <c r="F20" i="14"/>
  <c r="F30" i="14" s="1"/>
  <c r="B25" i="14"/>
  <c r="C25" i="14"/>
  <c r="D25" i="14"/>
  <c r="E25" i="14"/>
  <c r="F25" i="14"/>
  <c r="C24" i="14"/>
  <c r="D24" i="14"/>
  <c r="E24" i="14"/>
  <c r="F24" i="14"/>
  <c r="C26" i="14"/>
  <c r="D26" i="14"/>
  <c r="E26" i="14"/>
  <c r="F26" i="14"/>
  <c r="C27" i="14"/>
  <c r="D27" i="14"/>
  <c r="E27" i="14"/>
  <c r="F27" i="14"/>
  <c r="C28" i="14"/>
  <c r="D28" i="14"/>
  <c r="E28" i="14"/>
  <c r="F28" i="14"/>
  <c r="D29" i="14"/>
  <c r="E29" i="14"/>
  <c r="F29" i="14"/>
  <c r="B24" i="14"/>
  <c r="B26" i="14"/>
  <c r="B27" i="14"/>
  <c r="B28" i="14"/>
  <c r="H22" i="25"/>
  <c r="G49" i="25" s="1"/>
  <c r="H49" i="25"/>
  <c r="F49" i="25"/>
  <c r="E49" i="25"/>
  <c r="D49" i="25"/>
  <c r="H21" i="25"/>
  <c r="H48" i="25" s="1"/>
  <c r="G48" i="25"/>
  <c r="F48" i="25"/>
  <c r="E48" i="25"/>
  <c r="D48" i="25"/>
  <c r="C48" i="25"/>
  <c r="B48" i="25"/>
  <c r="H20" i="25"/>
  <c r="G47" i="25" s="1"/>
  <c r="H47" i="25"/>
  <c r="C47" i="25"/>
  <c r="B47" i="25"/>
  <c r="H19" i="25"/>
  <c r="G46" i="25" s="1"/>
  <c r="H46" i="25"/>
  <c r="F46" i="25"/>
  <c r="E46" i="25"/>
  <c r="D46" i="25"/>
  <c r="H18" i="25"/>
  <c r="H45" i="25" s="1"/>
  <c r="G45" i="25"/>
  <c r="F45" i="25"/>
  <c r="E45" i="25"/>
  <c r="D45" i="25"/>
  <c r="C45" i="25"/>
  <c r="B45" i="25"/>
  <c r="H17" i="25"/>
  <c r="G44" i="25" s="1"/>
  <c r="H44" i="25"/>
  <c r="C44" i="25"/>
  <c r="B44" i="25"/>
  <c r="H16" i="25"/>
  <c r="G43" i="25" s="1"/>
  <c r="H43" i="25"/>
  <c r="F43" i="25"/>
  <c r="E43" i="25"/>
  <c r="D43" i="25"/>
  <c r="H15" i="25"/>
  <c r="H42" i="25" s="1"/>
  <c r="G42" i="25"/>
  <c r="F42" i="25"/>
  <c r="E42" i="25"/>
  <c r="D42" i="25"/>
  <c r="C42" i="25"/>
  <c r="B42" i="25"/>
  <c r="H14" i="25"/>
  <c r="G41" i="25" s="1"/>
  <c r="H41" i="25"/>
  <c r="C41" i="25"/>
  <c r="B41" i="25"/>
  <c r="H13" i="25"/>
  <c r="G40" i="25" s="1"/>
  <c r="H40" i="25"/>
  <c r="F40" i="25"/>
  <c r="E40" i="25"/>
  <c r="D40" i="25"/>
  <c r="H12" i="25"/>
  <c r="H39" i="25" s="1"/>
  <c r="G39" i="25"/>
  <c r="F39" i="25"/>
  <c r="E39" i="25"/>
  <c r="D39" i="25"/>
  <c r="C39" i="25"/>
  <c r="B39" i="25"/>
  <c r="H11" i="25"/>
  <c r="G38" i="25" s="1"/>
  <c r="H38" i="25"/>
  <c r="C38" i="25"/>
  <c r="B38" i="25"/>
  <c r="H10" i="25"/>
  <c r="G37" i="25" s="1"/>
  <c r="H37" i="25"/>
  <c r="F37" i="25"/>
  <c r="E37" i="25"/>
  <c r="D37" i="25"/>
  <c r="B37" i="25"/>
  <c r="H9" i="25"/>
  <c r="E36" i="25" s="1"/>
  <c r="G36" i="25"/>
  <c r="F36" i="25"/>
  <c r="D36" i="25"/>
  <c r="B36" i="25"/>
  <c r="H8" i="25"/>
  <c r="G35" i="25" s="1"/>
  <c r="H35" i="25"/>
  <c r="C35" i="25"/>
  <c r="B35" i="25"/>
  <c r="H7" i="25"/>
  <c r="G34" i="25" s="1"/>
  <c r="H34" i="25"/>
  <c r="F34" i="25"/>
  <c r="E34" i="25"/>
  <c r="D34" i="25"/>
  <c r="C34" i="25"/>
  <c r="B34" i="25"/>
  <c r="H6" i="25"/>
  <c r="H33" i="25" s="1"/>
  <c r="G33" i="25"/>
  <c r="F33" i="25"/>
  <c r="E33" i="25"/>
  <c r="D33" i="25"/>
  <c r="C33" i="25"/>
  <c r="B33" i="25"/>
  <c r="H5" i="25"/>
  <c r="G32" i="25" s="1"/>
  <c r="H32" i="25"/>
  <c r="C32" i="25"/>
  <c r="B32" i="25"/>
  <c r="H4" i="25"/>
  <c r="G31" i="25" s="1"/>
  <c r="H31" i="25"/>
  <c r="F31" i="25"/>
  <c r="E31" i="25"/>
  <c r="D31" i="25"/>
  <c r="B22" i="19"/>
  <c r="B14" i="19"/>
  <c r="L51" i="18"/>
  <c r="K51" i="18"/>
  <c r="J51" i="18"/>
  <c r="I51" i="18"/>
  <c r="H51" i="18"/>
  <c r="G51" i="18"/>
  <c r="F51" i="18"/>
  <c r="E51" i="18"/>
  <c r="D51" i="18"/>
  <c r="C51" i="18"/>
  <c r="B51" i="18"/>
  <c r="L50" i="18"/>
  <c r="K50" i="18"/>
  <c r="J50" i="18"/>
  <c r="I50" i="18"/>
  <c r="H50" i="18"/>
  <c r="G50" i="18"/>
  <c r="F50" i="18"/>
  <c r="E50" i="18"/>
  <c r="D50" i="18"/>
  <c r="C50" i="18"/>
  <c r="B50" i="18"/>
  <c r="L49" i="18"/>
  <c r="K49" i="18"/>
  <c r="J49" i="18"/>
  <c r="I49" i="18"/>
  <c r="H49" i="18"/>
  <c r="G49" i="18"/>
  <c r="F49" i="18"/>
  <c r="E49" i="18"/>
  <c r="D49" i="18"/>
  <c r="C49" i="18"/>
  <c r="B49" i="18"/>
  <c r="L48" i="18"/>
  <c r="K48" i="18"/>
  <c r="J48" i="18"/>
  <c r="I48" i="18"/>
  <c r="H48" i="18"/>
  <c r="G48" i="18"/>
  <c r="F48" i="18"/>
  <c r="E48" i="18"/>
  <c r="D48" i="18"/>
  <c r="C48" i="18"/>
  <c r="B48" i="18"/>
  <c r="L47" i="18"/>
  <c r="K47" i="18"/>
  <c r="J47" i="18"/>
  <c r="I47" i="18"/>
  <c r="H47" i="18"/>
  <c r="G47" i="18"/>
  <c r="F47" i="18"/>
  <c r="E47" i="18"/>
  <c r="D47" i="18"/>
  <c r="C47" i="18"/>
  <c r="B47" i="18"/>
  <c r="L46" i="18"/>
  <c r="K46" i="18"/>
  <c r="J46" i="18"/>
  <c r="I46" i="18"/>
  <c r="H46" i="18"/>
  <c r="G46" i="18"/>
  <c r="F46" i="18"/>
  <c r="E46" i="18"/>
  <c r="D46" i="18"/>
  <c r="C46" i="18"/>
  <c r="B46" i="18"/>
  <c r="L45" i="18"/>
  <c r="K45" i="18"/>
  <c r="J45" i="18"/>
  <c r="I45" i="18"/>
  <c r="H45" i="18"/>
  <c r="G45" i="18"/>
  <c r="F45" i="18"/>
  <c r="E45" i="18"/>
  <c r="D45" i="18"/>
  <c r="C45" i="18"/>
  <c r="B45" i="18"/>
  <c r="L44" i="18"/>
  <c r="K44" i="18"/>
  <c r="J44" i="18"/>
  <c r="I44" i="18"/>
  <c r="H44" i="18"/>
  <c r="G44" i="18"/>
  <c r="F44" i="18"/>
  <c r="E44" i="18"/>
  <c r="D44" i="18"/>
  <c r="C44" i="18"/>
  <c r="B44" i="18"/>
  <c r="L43" i="18"/>
  <c r="K43" i="18"/>
  <c r="J43" i="18"/>
  <c r="I43" i="18"/>
  <c r="H43" i="18"/>
  <c r="G43" i="18"/>
  <c r="F43" i="18"/>
  <c r="E43" i="18"/>
  <c r="D43" i="18"/>
  <c r="C43" i="18"/>
  <c r="B43" i="18"/>
  <c r="L42" i="18"/>
  <c r="K42" i="18"/>
  <c r="J42" i="18"/>
  <c r="I42" i="18"/>
  <c r="H42" i="18"/>
  <c r="G42" i="18"/>
  <c r="F42" i="18"/>
  <c r="E42" i="18"/>
  <c r="D42" i="18"/>
  <c r="C42" i="18"/>
  <c r="B42" i="18"/>
  <c r="L41" i="18"/>
  <c r="K41" i="18"/>
  <c r="J41" i="18"/>
  <c r="I41" i="18"/>
  <c r="H41" i="18"/>
  <c r="G41" i="18"/>
  <c r="F41" i="18"/>
  <c r="E41" i="18"/>
  <c r="D41" i="18"/>
  <c r="C41" i="18"/>
  <c r="B41" i="18"/>
  <c r="L40" i="18"/>
  <c r="K40" i="18"/>
  <c r="J40" i="18"/>
  <c r="I40" i="18"/>
  <c r="H40" i="18"/>
  <c r="G40" i="18"/>
  <c r="F40" i="18"/>
  <c r="E40" i="18"/>
  <c r="D40" i="18"/>
  <c r="C40" i="18"/>
  <c r="B40" i="18"/>
  <c r="L39" i="18"/>
  <c r="K39" i="18"/>
  <c r="J39" i="18"/>
  <c r="I39" i="18"/>
  <c r="H39" i="18"/>
  <c r="G39" i="18"/>
  <c r="F39" i="18"/>
  <c r="E39" i="18"/>
  <c r="D39" i="18"/>
  <c r="C39" i="18"/>
  <c r="B39" i="18"/>
  <c r="L38" i="18"/>
  <c r="K38" i="18"/>
  <c r="J38" i="18"/>
  <c r="I38" i="18"/>
  <c r="H38" i="18"/>
  <c r="G38" i="18"/>
  <c r="F38" i="18"/>
  <c r="E38" i="18"/>
  <c r="D38" i="18"/>
  <c r="C38" i="18"/>
  <c r="B38" i="18"/>
  <c r="L37" i="18"/>
  <c r="K37" i="18"/>
  <c r="J37" i="18"/>
  <c r="I37" i="18"/>
  <c r="H37" i="18"/>
  <c r="G37" i="18"/>
  <c r="F37" i="18"/>
  <c r="E37" i="18"/>
  <c r="D37" i="18"/>
  <c r="C37" i="18"/>
  <c r="B37" i="18"/>
  <c r="L36" i="18"/>
  <c r="K36" i="18"/>
  <c r="J36" i="18"/>
  <c r="I36" i="18"/>
  <c r="H36" i="18"/>
  <c r="G36" i="18"/>
  <c r="F36" i="18"/>
  <c r="E36" i="18"/>
  <c r="D36" i="18"/>
  <c r="C36" i="18"/>
  <c r="B36" i="18"/>
  <c r="L35" i="18"/>
  <c r="K35" i="18"/>
  <c r="J35" i="18"/>
  <c r="I35" i="18"/>
  <c r="H35" i="18"/>
  <c r="G35" i="18"/>
  <c r="F35" i="18"/>
  <c r="E35" i="18"/>
  <c r="D35" i="18"/>
  <c r="C35" i="18"/>
  <c r="B35" i="18"/>
  <c r="L34" i="18"/>
  <c r="K34" i="18"/>
  <c r="J34" i="18"/>
  <c r="I34" i="18"/>
  <c r="H34" i="18"/>
  <c r="G34" i="18"/>
  <c r="F34" i="18"/>
  <c r="E34" i="18"/>
  <c r="D34" i="18"/>
  <c r="C34" i="18"/>
  <c r="B34" i="18"/>
  <c r="L33" i="18"/>
  <c r="K33" i="18"/>
  <c r="J33" i="18"/>
  <c r="I33" i="18"/>
  <c r="H33" i="18"/>
  <c r="G33" i="18"/>
  <c r="F33" i="18"/>
  <c r="E33" i="18"/>
  <c r="D33" i="18"/>
  <c r="C33" i="18"/>
  <c r="B33" i="18"/>
  <c r="L32" i="18"/>
  <c r="K32" i="18"/>
  <c r="J32" i="18"/>
  <c r="I32" i="18"/>
  <c r="H32" i="18"/>
  <c r="G32" i="18"/>
  <c r="F32" i="18"/>
  <c r="E32" i="18"/>
  <c r="D32" i="18"/>
  <c r="C32" i="18"/>
  <c r="B32" i="18"/>
  <c r="L31" i="18"/>
  <c r="K31" i="18"/>
  <c r="J31" i="18"/>
  <c r="I31" i="18"/>
  <c r="H31" i="18"/>
  <c r="G31" i="18"/>
  <c r="F31" i="18"/>
  <c r="E31" i="18"/>
  <c r="D31" i="18"/>
  <c r="C31" i="18"/>
  <c r="B31" i="18"/>
  <c r="L30" i="18"/>
  <c r="K30" i="18"/>
  <c r="J30" i="18"/>
  <c r="I30" i="18"/>
  <c r="H30" i="18"/>
  <c r="G30" i="18"/>
  <c r="F30" i="18"/>
  <c r="E30" i="18"/>
  <c r="D30" i="18"/>
  <c r="C30" i="18"/>
  <c r="B30" i="18"/>
  <c r="L29" i="18"/>
  <c r="K29" i="18"/>
  <c r="J29" i="18"/>
  <c r="I29" i="18"/>
  <c r="H29" i="18"/>
  <c r="G29" i="18"/>
  <c r="F29" i="18"/>
  <c r="E29" i="18"/>
  <c r="D29" i="18"/>
  <c r="C29" i="18"/>
  <c r="B29" i="18"/>
  <c r="L28" i="18"/>
  <c r="K28" i="18"/>
  <c r="J28" i="18"/>
  <c r="I28" i="18"/>
  <c r="H28" i="18"/>
  <c r="G28" i="18"/>
  <c r="F28" i="18"/>
  <c r="E28" i="18"/>
  <c r="D28" i="18"/>
  <c r="C28" i="18"/>
  <c r="B28" i="18"/>
  <c r="L27" i="18"/>
  <c r="K27" i="18"/>
  <c r="J27" i="18"/>
  <c r="I27" i="18"/>
  <c r="H27" i="18"/>
  <c r="G27" i="18"/>
  <c r="F27" i="18"/>
  <c r="E27" i="18"/>
  <c r="D27" i="18"/>
  <c r="C27" i="18"/>
  <c r="B27" i="18"/>
  <c r="L26" i="18"/>
  <c r="K26" i="18"/>
  <c r="J26" i="18"/>
  <c r="I26" i="18"/>
  <c r="H26" i="18"/>
  <c r="G26" i="18"/>
  <c r="F26" i="18"/>
  <c r="E26" i="18"/>
  <c r="D26" i="18"/>
  <c r="C26" i="18"/>
  <c r="B26" i="18"/>
  <c r="L25" i="18"/>
  <c r="K25" i="18"/>
  <c r="J25" i="18"/>
  <c r="I25" i="18"/>
  <c r="H25" i="18"/>
  <c r="G25" i="18"/>
  <c r="F25" i="18"/>
  <c r="E25" i="18"/>
  <c r="D25" i="18"/>
  <c r="C25" i="18"/>
  <c r="B25" i="18"/>
  <c r="L24" i="18"/>
  <c r="K24" i="18"/>
  <c r="J24" i="18"/>
  <c r="I24" i="18"/>
  <c r="H24" i="18"/>
  <c r="G24" i="18"/>
  <c r="F24" i="18"/>
  <c r="E24" i="18"/>
  <c r="D24" i="18"/>
  <c r="C24" i="18"/>
  <c r="B24" i="18"/>
  <c r="L23" i="18"/>
  <c r="K23" i="18"/>
  <c r="J23" i="18"/>
  <c r="I23" i="18"/>
  <c r="H23" i="18"/>
  <c r="G23" i="18"/>
  <c r="F23" i="18"/>
  <c r="E23" i="18"/>
  <c r="D23" i="18"/>
  <c r="C23" i="18"/>
  <c r="B23" i="18"/>
  <c r="L22" i="18"/>
  <c r="K22" i="18"/>
  <c r="J22" i="18"/>
  <c r="I22" i="18"/>
  <c r="H22" i="18"/>
  <c r="G22" i="18"/>
  <c r="F22" i="18"/>
  <c r="E22" i="18"/>
  <c r="D22" i="18"/>
  <c r="C22" i="18"/>
  <c r="B22" i="18"/>
  <c r="L21" i="18"/>
  <c r="K21" i="18"/>
  <c r="J21" i="18"/>
  <c r="I21" i="18"/>
  <c r="H21" i="18"/>
  <c r="G21" i="18"/>
  <c r="F21" i="18"/>
  <c r="E21" i="18"/>
  <c r="D21" i="18"/>
  <c r="C21" i="18"/>
  <c r="B21" i="18"/>
  <c r="L20" i="18"/>
  <c r="K20" i="18"/>
  <c r="J20" i="18"/>
  <c r="I20" i="18"/>
  <c r="H20" i="18"/>
  <c r="G20" i="18"/>
  <c r="F20" i="18"/>
  <c r="E20" i="18"/>
  <c r="D20" i="18"/>
  <c r="C20" i="18"/>
  <c r="B20" i="18"/>
  <c r="L19" i="18"/>
  <c r="K19" i="18"/>
  <c r="J19" i="18"/>
  <c r="I19" i="18"/>
  <c r="H19" i="18"/>
  <c r="G19" i="18"/>
  <c r="F19" i="18"/>
  <c r="E19" i="18"/>
  <c r="D19" i="18"/>
  <c r="C19" i="18"/>
  <c r="B19" i="18"/>
  <c r="L18" i="18"/>
  <c r="K18" i="18"/>
  <c r="J18" i="18"/>
  <c r="I18" i="18"/>
  <c r="H18" i="18"/>
  <c r="G18" i="18"/>
  <c r="F18" i="18"/>
  <c r="E18" i="18"/>
  <c r="D18" i="18"/>
  <c r="C18" i="18"/>
  <c r="B18" i="18"/>
  <c r="L17" i="18"/>
  <c r="K17" i="18"/>
  <c r="J17" i="18"/>
  <c r="I17" i="18"/>
  <c r="H17" i="18"/>
  <c r="G17" i="18"/>
  <c r="F17" i="18"/>
  <c r="E17" i="18"/>
  <c r="D17" i="18"/>
  <c r="C17" i="18"/>
  <c r="B17" i="18"/>
  <c r="L16" i="18"/>
  <c r="K16" i="18"/>
  <c r="J16" i="18"/>
  <c r="I16" i="18"/>
  <c r="H16" i="18"/>
  <c r="G16" i="18"/>
  <c r="F16" i="18"/>
  <c r="E16" i="18"/>
  <c r="D16" i="18"/>
  <c r="C16" i="18"/>
  <c r="B16" i="18"/>
  <c r="L15" i="18"/>
  <c r="K15" i="18"/>
  <c r="J15" i="18"/>
  <c r="I15" i="18"/>
  <c r="H15" i="18"/>
  <c r="G15" i="18"/>
  <c r="F15" i="18"/>
  <c r="E15" i="18"/>
  <c r="D15" i="18"/>
  <c r="C15" i="18"/>
  <c r="B15" i="18"/>
  <c r="L14" i="18"/>
  <c r="K14" i="18"/>
  <c r="J14" i="18"/>
  <c r="I14" i="18"/>
  <c r="H14" i="18"/>
  <c r="G14" i="18"/>
  <c r="F14" i="18"/>
  <c r="E14" i="18"/>
  <c r="D14" i="18"/>
  <c r="C14" i="18"/>
  <c r="B14" i="18"/>
  <c r="L13" i="18"/>
  <c r="K13" i="18"/>
  <c r="J13" i="18"/>
  <c r="I13" i="18"/>
  <c r="H13" i="18"/>
  <c r="G13" i="18"/>
  <c r="F13" i="18"/>
  <c r="E13" i="18"/>
  <c r="D13" i="18"/>
  <c r="C13" i="18"/>
  <c r="B13" i="18"/>
  <c r="L12" i="18"/>
  <c r="K12" i="18"/>
  <c r="J12" i="18"/>
  <c r="I12" i="18"/>
  <c r="H12" i="18"/>
  <c r="G12" i="18"/>
  <c r="F12" i="18"/>
  <c r="E12" i="18"/>
  <c r="D12" i="18"/>
  <c r="C12" i="18"/>
  <c r="B12" i="18"/>
  <c r="L11" i="18"/>
  <c r="K11" i="18"/>
  <c r="J11" i="18"/>
  <c r="I11" i="18"/>
  <c r="H11" i="18"/>
  <c r="G11" i="18"/>
  <c r="F11" i="18"/>
  <c r="E11" i="18"/>
  <c r="D11" i="18"/>
  <c r="C11" i="18"/>
  <c r="B11" i="18"/>
  <c r="L10" i="18"/>
  <c r="K10" i="18"/>
  <c r="J10" i="18"/>
  <c r="I10" i="18"/>
  <c r="H10" i="18"/>
  <c r="G10" i="18"/>
  <c r="F10" i="18"/>
  <c r="E10" i="18"/>
  <c r="D10" i="18"/>
  <c r="C10" i="18"/>
  <c r="B10" i="18"/>
  <c r="L9" i="18"/>
  <c r="K9" i="18"/>
  <c r="J9" i="18"/>
  <c r="I9" i="18"/>
  <c r="H9" i="18"/>
  <c r="G9" i="18"/>
  <c r="F9" i="18"/>
  <c r="E9" i="18"/>
  <c r="D9" i="18"/>
  <c r="C9" i="18"/>
  <c r="B9" i="18"/>
  <c r="L8" i="18"/>
  <c r="K8" i="18"/>
  <c r="J8" i="18"/>
  <c r="I8" i="18"/>
  <c r="H8" i="18"/>
  <c r="G8" i="18"/>
  <c r="F8" i="18"/>
  <c r="E8" i="18"/>
  <c r="D8" i="18"/>
  <c r="C8" i="18"/>
  <c r="B8" i="18"/>
  <c r="L7" i="18"/>
  <c r="K7" i="18"/>
  <c r="J7" i="18"/>
  <c r="I7" i="18"/>
  <c r="H7" i="18"/>
  <c r="G7" i="18"/>
  <c r="F7" i="18"/>
  <c r="E7" i="18"/>
  <c r="D7" i="18"/>
  <c r="C7" i="18"/>
  <c r="B7" i="18"/>
  <c r="L6" i="18"/>
  <c r="K6" i="18"/>
  <c r="J6" i="18"/>
  <c r="I6" i="18"/>
  <c r="H6" i="18"/>
  <c r="G6" i="18"/>
  <c r="F6" i="18"/>
  <c r="E6" i="18"/>
  <c r="D6" i="18"/>
  <c r="C6" i="18"/>
  <c r="B6" i="18"/>
  <c r="N51" i="15"/>
  <c r="O51" i="15" s="1"/>
  <c r="N51" i="16"/>
  <c r="O51" i="16" s="1"/>
  <c r="N50" i="15"/>
  <c r="N49" i="15"/>
  <c r="N48" i="15"/>
  <c r="N47" i="15"/>
  <c r="N46" i="15"/>
  <c r="N45" i="15"/>
  <c r="N44" i="15"/>
  <c r="N43" i="15"/>
  <c r="N42" i="15"/>
  <c r="N41" i="15"/>
  <c r="N40" i="15"/>
  <c r="N39" i="15"/>
  <c r="N38" i="15"/>
  <c r="N37" i="15"/>
  <c r="N36" i="15"/>
  <c r="N35" i="15"/>
  <c r="N34" i="15"/>
  <c r="N33" i="15"/>
  <c r="N32" i="15"/>
  <c r="N31" i="15"/>
  <c r="N30" i="15"/>
  <c r="N29" i="15"/>
  <c r="N28" i="15"/>
  <c r="N27" i="15"/>
  <c r="N26" i="15"/>
  <c r="N25" i="15"/>
  <c r="N24" i="15"/>
  <c r="N23" i="15"/>
  <c r="N22" i="15"/>
  <c r="N21" i="15"/>
  <c r="N20" i="15"/>
  <c r="N19" i="15"/>
  <c r="N18" i="15"/>
  <c r="N17" i="15"/>
  <c r="N16" i="15"/>
  <c r="N15" i="15"/>
  <c r="N14" i="15"/>
  <c r="N13" i="15"/>
  <c r="N12" i="15"/>
  <c r="N11" i="15"/>
  <c r="N10" i="15"/>
  <c r="N9" i="15"/>
  <c r="N8" i="15"/>
  <c r="N7" i="15"/>
  <c r="N6" i="15"/>
  <c r="H6" i="14"/>
  <c r="H7" i="14" s="1"/>
  <c r="I6" i="14"/>
  <c r="H5" i="14"/>
  <c r="I5" i="14" s="1"/>
  <c r="B22" i="13"/>
  <c r="C22" i="13" s="1"/>
  <c r="O64" i="11"/>
  <c r="B64" i="11"/>
  <c r="C64" i="11"/>
  <c r="D64" i="11"/>
  <c r="E64" i="11"/>
  <c r="F64" i="11"/>
  <c r="G64" i="11"/>
  <c r="H64" i="11"/>
  <c r="I64" i="11"/>
  <c r="J64" i="11"/>
  <c r="K64" i="11"/>
  <c r="O63" i="11"/>
  <c r="B63" i="11"/>
  <c r="C63" i="11"/>
  <c r="D63" i="11"/>
  <c r="E63" i="11"/>
  <c r="F63" i="11"/>
  <c r="G63" i="11"/>
  <c r="H63" i="11"/>
  <c r="I63" i="11"/>
  <c r="J63" i="11"/>
  <c r="K63" i="11"/>
  <c r="L63" i="11"/>
  <c r="M63" i="11"/>
  <c r="N63" i="11" s="1"/>
  <c r="O62" i="11"/>
  <c r="B62" i="11"/>
  <c r="L62" i="11" s="1"/>
  <c r="C62" i="11"/>
  <c r="D62" i="11"/>
  <c r="E62" i="11"/>
  <c r="F62" i="11"/>
  <c r="G62" i="11"/>
  <c r="H62" i="11"/>
  <c r="I62" i="11"/>
  <c r="J62" i="11"/>
  <c r="K62" i="11"/>
  <c r="O61" i="11"/>
  <c r="B61" i="11"/>
  <c r="C61" i="11"/>
  <c r="D61" i="11"/>
  <c r="E61" i="11"/>
  <c r="F61" i="11"/>
  <c r="G61" i="11"/>
  <c r="H61" i="11"/>
  <c r="I61" i="11"/>
  <c r="J61" i="11"/>
  <c r="K61" i="11"/>
  <c r="O60" i="11"/>
  <c r="B60" i="11"/>
  <c r="C60" i="11"/>
  <c r="D60" i="11"/>
  <c r="E60" i="11"/>
  <c r="F60" i="11"/>
  <c r="G60" i="11"/>
  <c r="H60" i="11"/>
  <c r="I60" i="11"/>
  <c r="J60" i="11"/>
  <c r="K60" i="11"/>
  <c r="O59" i="11"/>
  <c r="B59" i="11"/>
  <c r="C59" i="11"/>
  <c r="D59" i="11"/>
  <c r="E59" i="11"/>
  <c r="F59" i="11"/>
  <c r="G59" i="11"/>
  <c r="H59" i="11"/>
  <c r="I59" i="11"/>
  <c r="J59" i="11"/>
  <c r="K59" i="11"/>
  <c r="O58" i="11"/>
  <c r="B58" i="11"/>
  <c r="C58" i="11"/>
  <c r="D58" i="11"/>
  <c r="E58" i="11"/>
  <c r="F58" i="11"/>
  <c r="G58" i="11"/>
  <c r="H58" i="11"/>
  <c r="I58" i="11"/>
  <c r="J58" i="11"/>
  <c r="K58" i="11"/>
  <c r="O57" i="11"/>
  <c r="B57" i="11"/>
  <c r="C57" i="11"/>
  <c r="D57" i="11"/>
  <c r="E57" i="11"/>
  <c r="F57" i="11"/>
  <c r="G57" i="11"/>
  <c r="H57" i="11"/>
  <c r="I57" i="11"/>
  <c r="J57" i="11"/>
  <c r="K57" i="11"/>
  <c r="L57" i="11"/>
  <c r="M57" i="11" s="1"/>
  <c r="N57" i="11" s="1"/>
  <c r="O56" i="11"/>
  <c r="B56" i="11"/>
  <c r="C56" i="11"/>
  <c r="D56" i="11"/>
  <c r="E56" i="11"/>
  <c r="F56" i="11"/>
  <c r="G56" i="11"/>
  <c r="H56" i="11"/>
  <c r="I56" i="11"/>
  <c r="J56" i="11"/>
  <c r="K56" i="11"/>
  <c r="O55" i="11"/>
  <c r="B55" i="11"/>
  <c r="C55" i="11"/>
  <c r="D55" i="11"/>
  <c r="E55" i="11"/>
  <c r="F55" i="11"/>
  <c r="G55" i="11"/>
  <c r="H55" i="11"/>
  <c r="I55" i="11"/>
  <c r="J55" i="11"/>
  <c r="K55" i="11"/>
  <c r="O54" i="11"/>
  <c r="B54" i="11"/>
  <c r="C54" i="11"/>
  <c r="D54" i="11"/>
  <c r="E54" i="11"/>
  <c r="F54" i="11"/>
  <c r="G54" i="11"/>
  <c r="H54" i="11"/>
  <c r="I54" i="11"/>
  <c r="J54" i="11"/>
  <c r="K54" i="11"/>
  <c r="O53" i="11"/>
  <c r="B53" i="11"/>
  <c r="C53" i="11"/>
  <c r="D53" i="11"/>
  <c r="E53" i="11"/>
  <c r="F53" i="11"/>
  <c r="G53" i="11"/>
  <c r="H53" i="11"/>
  <c r="I53" i="11"/>
  <c r="J53" i="11"/>
  <c r="K53" i="11"/>
  <c r="O52" i="11"/>
  <c r="B52" i="11"/>
  <c r="C52" i="11"/>
  <c r="D52" i="11"/>
  <c r="E52" i="11"/>
  <c r="F52" i="11"/>
  <c r="G52" i="11"/>
  <c r="H52" i="11"/>
  <c r="I52" i="11"/>
  <c r="J52" i="11"/>
  <c r="K52" i="11"/>
  <c r="O51" i="11"/>
  <c r="B51" i="11"/>
  <c r="C51" i="11"/>
  <c r="D51" i="11"/>
  <c r="E51" i="11"/>
  <c r="F51" i="11"/>
  <c r="G51" i="11"/>
  <c r="H51" i="11"/>
  <c r="I51" i="11"/>
  <c r="J51" i="11"/>
  <c r="K51" i="11"/>
  <c r="L51" i="11"/>
  <c r="X51" i="11" s="1"/>
  <c r="O50" i="11"/>
  <c r="B50" i="11"/>
  <c r="C50" i="11"/>
  <c r="D50" i="11"/>
  <c r="E50" i="11"/>
  <c r="F50" i="11"/>
  <c r="G50" i="11"/>
  <c r="H50" i="11"/>
  <c r="I50" i="11"/>
  <c r="J50" i="11"/>
  <c r="K50" i="11"/>
  <c r="O49" i="11"/>
  <c r="B49" i="11"/>
  <c r="C49" i="11"/>
  <c r="D49" i="11"/>
  <c r="E49" i="11"/>
  <c r="F49" i="11"/>
  <c r="G49" i="11"/>
  <c r="H49" i="11"/>
  <c r="I49" i="11"/>
  <c r="J49" i="11"/>
  <c r="K49" i="11"/>
  <c r="O48" i="11"/>
  <c r="B48" i="11"/>
  <c r="C48" i="11"/>
  <c r="D48" i="11"/>
  <c r="E48" i="11"/>
  <c r="F48" i="11"/>
  <c r="G48" i="11"/>
  <c r="H48" i="11"/>
  <c r="I48" i="11"/>
  <c r="J48" i="11"/>
  <c r="K48" i="11"/>
  <c r="O47" i="11"/>
  <c r="B47" i="11"/>
  <c r="C47" i="11"/>
  <c r="D47" i="11"/>
  <c r="E47" i="11"/>
  <c r="F47" i="11"/>
  <c r="G47" i="11"/>
  <c r="H47" i="11"/>
  <c r="I47" i="11"/>
  <c r="J47" i="11"/>
  <c r="K47" i="11"/>
  <c r="O46" i="11"/>
  <c r="B46" i="11"/>
  <c r="C46" i="11"/>
  <c r="D46" i="11"/>
  <c r="E46" i="11"/>
  <c r="F46" i="11"/>
  <c r="G46" i="11"/>
  <c r="H46" i="11"/>
  <c r="I46" i="11"/>
  <c r="J46" i="11"/>
  <c r="K46" i="11"/>
  <c r="O45" i="11"/>
  <c r="M45" i="11" s="1"/>
  <c r="N45" i="11" s="1"/>
  <c r="B45" i="11"/>
  <c r="C45" i="11"/>
  <c r="D45" i="11"/>
  <c r="E45" i="11"/>
  <c r="F45" i="11"/>
  <c r="G45" i="11"/>
  <c r="H45" i="11"/>
  <c r="I45" i="11"/>
  <c r="J45" i="11"/>
  <c r="K45" i="11"/>
  <c r="L45" i="11"/>
  <c r="O44" i="11"/>
  <c r="B44" i="11"/>
  <c r="C44" i="11"/>
  <c r="D44" i="11"/>
  <c r="E44" i="11"/>
  <c r="F44" i="11"/>
  <c r="G44" i="11"/>
  <c r="H44" i="11"/>
  <c r="I44" i="11"/>
  <c r="J44" i="11"/>
  <c r="K44" i="11"/>
  <c r="O43" i="11"/>
  <c r="B43" i="11"/>
  <c r="C43" i="11"/>
  <c r="L43" i="11" s="1"/>
  <c r="D43" i="11"/>
  <c r="E43" i="11"/>
  <c r="F43" i="11"/>
  <c r="G43" i="11"/>
  <c r="H43" i="11"/>
  <c r="I43" i="11"/>
  <c r="J43" i="11"/>
  <c r="K43" i="11"/>
  <c r="O42" i="11"/>
  <c r="B42" i="11"/>
  <c r="C42" i="11"/>
  <c r="D42" i="11"/>
  <c r="E42" i="11"/>
  <c r="F42" i="11"/>
  <c r="G42" i="11"/>
  <c r="H42" i="11"/>
  <c r="I42" i="11"/>
  <c r="J42" i="11"/>
  <c r="K42" i="11"/>
  <c r="O41" i="11"/>
  <c r="B41" i="11"/>
  <c r="C41" i="11"/>
  <c r="D41" i="11"/>
  <c r="E41" i="11"/>
  <c r="F41" i="11"/>
  <c r="G41" i="11"/>
  <c r="H41" i="11"/>
  <c r="I41" i="11"/>
  <c r="J41" i="11"/>
  <c r="K41" i="11"/>
  <c r="O28" i="11"/>
  <c r="B28" i="11"/>
  <c r="C28" i="11"/>
  <c r="D28" i="11"/>
  <c r="E28" i="11"/>
  <c r="F28" i="11"/>
  <c r="G28" i="11"/>
  <c r="H28" i="11"/>
  <c r="I28" i="11"/>
  <c r="J28" i="11"/>
  <c r="K28" i="11"/>
  <c r="O27" i="11"/>
  <c r="B27" i="11"/>
  <c r="C27" i="11"/>
  <c r="D27" i="11"/>
  <c r="E27" i="11"/>
  <c r="F27" i="11"/>
  <c r="G27" i="11"/>
  <c r="H27" i="11"/>
  <c r="I27" i="11"/>
  <c r="J27" i="11"/>
  <c r="K27" i="11"/>
  <c r="L27" i="11"/>
  <c r="M27" i="11" s="1"/>
  <c r="N27" i="11" s="1"/>
  <c r="O26" i="11"/>
  <c r="B26" i="11"/>
  <c r="C26" i="11"/>
  <c r="D26" i="11"/>
  <c r="E26" i="11"/>
  <c r="F26" i="11"/>
  <c r="G26" i="11"/>
  <c r="H26" i="11"/>
  <c r="I26" i="11"/>
  <c r="J26" i="11"/>
  <c r="K26" i="11"/>
  <c r="O25" i="11"/>
  <c r="B25" i="11"/>
  <c r="C25" i="11"/>
  <c r="D25" i="11"/>
  <c r="E25" i="11"/>
  <c r="F25" i="11"/>
  <c r="G25" i="11"/>
  <c r="H25" i="11"/>
  <c r="I25" i="11"/>
  <c r="J25" i="11"/>
  <c r="K25" i="11"/>
  <c r="O24" i="11"/>
  <c r="B24" i="11"/>
  <c r="C24" i="11"/>
  <c r="D24" i="11"/>
  <c r="E24" i="11"/>
  <c r="F24" i="11"/>
  <c r="G24" i="11"/>
  <c r="H24" i="11"/>
  <c r="I24" i="11"/>
  <c r="J24" i="11"/>
  <c r="K24" i="11"/>
  <c r="O23" i="11"/>
  <c r="B23" i="11"/>
  <c r="C23" i="11"/>
  <c r="D23" i="11"/>
  <c r="D95" i="11" s="1"/>
  <c r="E23" i="11"/>
  <c r="F23" i="11"/>
  <c r="G23" i="11"/>
  <c r="H23" i="11"/>
  <c r="I23" i="11"/>
  <c r="J23" i="11"/>
  <c r="K23" i="11"/>
  <c r="O22" i="11"/>
  <c r="B22" i="11"/>
  <c r="C22" i="11"/>
  <c r="D22" i="11"/>
  <c r="E22" i="11"/>
  <c r="F22" i="11"/>
  <c r="G22" i="11"/>
  <c r="H22" i="11"/>
  <c r="I22" i="11"/>
  <c r="J22" i="11"/>
  <c r="K22" i="11"/>
  <c r="O21" i="11"/>
  <c r="B21" i="11"/>
  <c r="C21" i="11"/>
  <c r="D21" i="11"/>
  <c r="E21" i="11"/>
  <c r="F21" i="11"/>
  <c r="G21" i="11"/>
  <c r="H21" i="11"/>
  <c r="I21" i="11"/>
  <c r="J21" i="11"/>
  <c r="K21" i="11"/>
  <c r="L21" i="11"/>
  <c r="M21" i="11" s="1"/>
  <c r="N21" i="11" s="1"/>
  <c r="O20" i="11"/>
  <c r="B20" i="11"/>
  <c r="C20" i="11"/>
  <c r="D20" i="11"/>
  <c r="E20" i="11"/>
  <c r="F20" i="11"/>
  <c r="G20" i="11"/>
  <c r="H20" i="11"/>
  <c r="I20" i="11"/>
  <c r="J20" i="11"/>
  <c r="K20" i="11"/>
  <c r="O19" i="11"/>
  <c r="B19" i="11"/>
  <c r="C19" i="11"/>
  <c r="D19" i="11"/>
  <c r="E19" i="11"/>
  <c r="F19" i="11"/>
  <c r="G19" i="11"/>
  <c r="H19" i="11"/>
  <c r="I19" i="11"/>
  <c r="J19" i="11"/>
  <c r="K19" i="11"/>
  <c r="O18" i="11"/>
  <c r="B18" i="11"/>
  <c r="C18" i="11"/>
  <c r="D18" i="11"/>
  <c r="E18" i="11"/>
  <c r="F18" i="11"/>
  <c r="G18" i="11"/>
  <c r="H18" i="11"/>
  <c r="I18" i="11"/>
  <c r="J18" i="11"/>
  <c r="K18" i="11"/>
  <c r="O17" i="11"/>
  <c r="B17" i="11"/>
  <c r="C17" i="11"/>
  <c r="D17" i="11"/>
  <c r="E17" i="11"/>
  <c r="E89" i="11" s="1"/>
  <c r="F17" i="11"/>
  <c r="G17" i="11"/>
  <c r="H17" i="11"/>
  <c r="I17" i="11"/>
  <c r="J17" i="11"/>
  <c r="K17" i="11"/>
  <c r="O16" i="11"/>
  <c r="B16" i="11"/>
  <c r="C16" i="11"/>
  <c r="C88" i="11" s="1"/>
  <c r="D16" i="11"/>
  <c r="E16" i="11"/>
  <c r="F16" i="11"/>
  <c r="G16" i="11"/>
  <c r="H16" i="11"/>
  <c r="I16" i="11"/>
  <c r="J16" i="11"/>
  <c r="K16" i="11"/>
  <c r="O15" i="11"/>
  <c r="B15" i="11"/>
  <c r="C15" i="11"/>
  <c r="D15" i="11"/>
  <c r="E15" i="11"/>
  <c r="F15" i="11"/>
  <c r="G15" i="11"/>
  <c r="H15" i="11"/>
  <c r="I15" i="11"/>
  <c r="J15" i="11"/>
  <c r="K15" i="11"/>
  <c r="L15" i="11"/>
  <c r="S15" i="11" s="1"/>
  <c r="O14" i="11"/>
  <c r="B14" i="11"/>
  <c r="C14" i="11"/>
  <c r="D14" i="11"/>
  <c r="E14" i="11"/>
  <c r="F14" i="11"/>
  <c r="G14" i="11"/>
  <c r="H14" i="11"/>
  <c r="I14" i="11"/>
  <c r="J14" i="11"/>
  <c r="K14" i="11"/>
  <c r="O13" i="11"/>
  <c r="B13" i="11"/>
  <c r="C13" i="11"/>
  <c r="D13" i="11"/>
  <c r="E13" i="11"/>
  <c r="F13" i="11"/>
  <c r="G13" i="11"/>
  <c r="H13" i="11"/>
  <c r="I13" i="11"/>
  <c r="J13" i="11"/>
  <c r="K13" i="11"/>
  <c r="O12" i="11"/>
  <c r="B12" i="11"/>
  <c r="C12" i="11"/>
  <c r="D12" i="11"/>
  <c r="E12" i="11"/>
  <c r="F12" i="11"/>
  <c r="G12" i="11"/>
  <c r="G84" i="11" s="1"/>
  <c r="H12" i="11"/>
  <c r="I12" i="11"/>
  <c r="J12" i="11"/>
  <c r="K12" i="11"/>
  <c r="O11" i="11"/>
  <c r="B11" i="11"/>
  <c r="C11" i="11"/>
  <c r="D11" i="11"/>
  <c r="E11" i="11"/>
  <c r="F11" i="11"/>
  <c r="G11" i="11"/>
  <c r="H11" i="11"/>
  <c r="I11" i="11"/>
  <c r="J11" i="11"/>
  <c r="K11" i="11"/>
  <c r="O10" i="11"/>
  <c r="B10" i="11"/>
  <c r="C10" i="11"/>
  <c r="D10" i="11"/>
  <c r="E10" i="11"/>
  <c r="F10" i="11"/>
  <c r="G10" i="11"/>
  <c r="H10" i="11"/>
  <c r="I10" i="11"/>
  <c r="J10" i="11"/>
  <c r="K10" i="11"/>
  <c r="O9" i="11"/>
  <c r="M9" i="11" s="1"/>
  <c r="N9" i="11" s="1"/>
  <c r="B9" i="11"/>
  <c r="C9" i="11"/>
  <c r="D9" i="11"/>
  <c r="E9" i="11"/>
  <c r="F9" i="11"/>
  <c r="G9" i="11"/>
  <c r="H9" i="11"/>
  <c r="I9" i="11"/>
  <c r="J9" i="11"/>
  <c r="K9" i="11"/>
  <c r="L9" i="11"/>
  <c r="Z9" i="11" s="1"/>
  <c r="O8" i="11"/>
  <c r="B8" i="11"/>
  <c r="C8" i="11"/>
  <c r="D8" i="11"/>
  <c r="E8" i="11"/>
  <c r="F8" i="11"/>
  <c r="G8" i="11"/>
  <c r="H8" i="11"/>
  <c r="I8" i="11"/>
  <c r="J8" i="11"/>
  <c r="J80" i="11" s="1"/>
  <c r="K8" i="11"/>
  <c r="K80" i="11" s="1"/>
  <c r="O7" i="11"/>
  <c r="B7" i="11"/>
  <c r="C7" i="11"/>
  <c r="D7" i="11"/>
  <c r="E7" i="11"/>
  <c r="F7" i="11"/>
  <c r="G7" i="11"/>
  <c r="H7" i="11"/>
  <c r="I7" i="11"/>
  <c r="I79" i="11" s="1"/>
  <c r="J7" i="11"/>
  <c r="K7" i="11"/>
  <c r="O6" i="11"/>
  <c r="B6" i="11"/>
  <c r="C6" i="11"/>
  <c r="D6" i="11"/>
  <c r="E6" i="11"/>
  <c r="F6" i="11"/>
  <c r="G6" i="11"/>
  <c r="G78" i="11" s="1"/>
  <c r="H6" i="11"/>
  <c r="I6" i="11"/>
  <c r="J6" i="11"/>
  <c r="K6" i="11"/>
  <c r="O5" i="11"/>
  <c r="B5" i="11"/>
  <c r="C5" i="11"/>
  <c r="D5" i="11"/>
  <c r="E5" i="11"/>
  <c r="E77" i="11" s="1"/>
  <c r="F5" i="11"/>
  <c r="G5" i="11"/>
  <c r="H5" i="11"/>
  <c r="I5" i="11"/>
  <c r="J5" i="11"/>
  <c r="K5" i="11"/>
  <c r="O9" i="10"/>
  <c r="P9" i="10"/>
  <c r="O8" i="10"/>
  <c r="P8" i="10" s="1"/>
  <c r="O7" i="10"/>
  <c r="P7" i="10" s="1"/>
  <c r="O6" i="10"/>
  <c r="P6" i="10" s="1"/>
  <c r="O5" i="10"/>
  <c r="P5" i="10" s="1"/>
  <c r="K100" i="11"/>
  <c r="J100" i="11"/>
  <c r="I100" i="11"/>
  <c r="H100" i="11"/>
  <c r="G100" i="11"/>
  <c r="F100" i="11"/>
  <c r="E100" i="11"/>
  <c r="D100" i="11"/>
  <c r="K99" i="11"/>
  <c r="J99" i="11"/>
  <c r="I99" i="11"/>
  <c r="H99" i="11"/>
  <c r="G99" i="11"/>
  <c r="F99" i="11"/>
  <c r="E99" i="11"/>
  <c r="D99" i="11"/>
  <c r="C99" i="11"/>
  <c r="B99" i="11"/>
  <c r="I98" i="11"/>
  <c r="H98" i="11"/>
  <c r="G98" i="11"/>
  <c r="F98" i="11"/>
  <c r="E98" i="11"/>
  <c r="D98" i="11"/>
  <c r="C98" i="11"/>
  <c r="B98" i="11"/>
  <c r="K97" i="11"/>
  <c r="J97" i="11"/>
  <c r="G97" i="11"/>
  <c r="F97" i="11"/>
  <c r="E97" i="11"/>
  <c r="D97" i="11"/>
  <c r="C97" i="11"/>
  <c r="B97" i="11"/>
  <c r="K96" i="11"/>
  <c r="J96" i="11"/>
  <c r="I96" i="11"/>
  <c r="H96" i="11"/>
  <c r="E96" i="11"/>
  <c r="D96" i="11"/>
  <c r="C96" i="11"/>
  <c r="B96" i="11"/>
  <c r="K95" i="11"/>
  <c r="J95" i="11"/>
  <c r="I95" i="11"/>
  <c r="H95" i="11"/>
  <c r="G95" i="11"/>
  <c r="F95" i="11"/>
  <c r="C95" i="11"/>
  <c r="B95" i="11"/>
  <c r="K94" i="11"/>
  <c r="J94" i="11"/>
  <c r="I94" i="11"/>
  <c r="H94" i="11"/>
  <c r="G94" i="11"/>
  <c r="F94" i="11"/>
  <c r="E94" i="11"/>
  <c r="D94" i="11"/>
  <c r="C94" i="11"/>
  <c r="K93" i="11"/>
  <c r="J93" i="11"/>
  <c r="I93" i="11"/>
  <c r="H93" i="11"/>
  <c r="G93" i="11"/>
  <c r="F93" i="11"/>
  <c r="E93" i="11"/>
  <c r="D93" i="11"/>
  <c r="C93" i="11"/>
  <c r="B93" i="11"/>
  <c r="I92" i="11"/>
  <c r="H92" i="11"/>
  <c r="G92" i="11"/>
  <c r="F92" i="11"/>
  <c r="E92" i="11"/>
  <c r="D92" i="11"/>
  <c r="C92" i="11"/>
  <c r="B92" i="11"/>
  <c r="K91" i="11"/>
  <c r="J91" i="11"/>
  <c r="G91" i="11"/>
  <c r="F91" i="11"/>
  <c r="E91" i="11"/>
  <c r="D91" i="11"/>
  <c r="C91" i="11"/>
  <c r="B91" i="11"/>
  <c r="K90" i="11"/>
  <c r="J90" i="11"/>
  <c r="I90" i="11"/>
  <c r="H90" i="11"/>
  <c r="E90" i="11"/>
  <c r="D90" i="11"/>
  <c r="C90" i="11"/>
  <c r="B90" i="11"/>
  <c r="K89" i="11"/>
  <c r="J89" i="11"/>
  <c r="I89" i="11"/>
  <c r="H89" i="11"/>
  <c r="G89" i="11"/>
  <c r="F89" i="11"/>
  <c r="C89" i="11"/>
  <c r="B89" i="11"/>
  <c r="K88" i="11"/>
  <c r="J88" i="11"/>
  <c r="I88" i="11"/>
  <c r="H88" i="11"/>
  <c r="G88" i="11"/>
  <c r="F88" i="11"/>
  <c r="E88" i="11"/>
  <c r="D88" i="11"/>
  <c r="K87" i="11"/>
  <c r="J87" i="11"/>
  <c r="I87" i="11"/>
  <c r="H87" i="11"/>
  <c r="G87" i="11"/>
  <c r="F87" i="11"/>
  <c r="E87" i="11"/>
  <c r="D87" i="11"/>
  <c r="C87" i="11"/>
  <c r="B87" i="11"/>
  <c r="I86" i="11"/>
  <c r="H86" i="11"/>
  <c r="G86" i="11"/>
  <c r="F86" i="11"/>
  <c r="E86" i="11"/>
  <c r="D86" i="11"/>
  <c r="C86" i="11"/>
  <c r="B86" i="11"/>
  <c r="K85" i="11"/>
  <c r="J85" i="11"/>
  <c r="G85" i="11"/>
  <c r="F85" i="11"/>
  <c r="E85" i="11"/>
  <c r="D85" i="11"/>
  <c r="C85" i="11"/>
  <c r="B85" i="11"/>
  <c r="K84" i="11"/>
  <c r="J84" i="11"/>
  <c r="I84" i="11"/>
  <c r="H84" i="11"/>
  <c r="E84" i="11"/>
  <c r="D84" i="11"/>
  <c r="C84" i="11"/>
  <c r="B84" i="11"/>
  <c r="K83" i="11"/>
  <c r="J83" i="11"/>
  <c r="I83" i="11"/>
  <c r="H83" i="11"/>
  <c r="G83" i="11"/>
  <c r="F83" i="11"/>
  <c r="D83" i="11"/>
  <c r="C83" i="11"/>
  <c r="B83" i="11"/>
  <c r="K82" i="11"/>
  <c r="J82" i="11"/>
  <c r="I82" i="11"/>
  <c r="H82" i="11"/>
  <c r="G82" i="11"/>
  <c r="F82" i="11"/>
  <c r="E82" i="11"/>
  <c r="D82" i="11"/>
  <c r="K81" i="11"/>
  <c r="J81" i="11"/>
  <c r="I81" i="11"/>
  <c r="H81" i="11"/>
  <c r="G81" i="11"/>
  <c r="F81" i="11"/>
  <c r="E81" i="11"/>
  <c r="D81" i="11"/>
  <c r="C81" i="11"/>
  <c r="B81" i="11"/>
  <c r="I80" i="11"/>
  <c r="H80" i="11"/>
  <c r="G80" i="11"/>
  <c r="F80" i="11"/>
  <c r="E80" i="11"/>
  <c r="D80" i="11"/>
  <c r="C80" i="11"/>
  <c r="B80" i="11"/>
  <c r="K79" i="11"/>
  <c r="J79" i="11"/>
  <c r="G79" i="11"/>
  <c r="F79" i="11"/>
  <c r="E79" i="11"/>
  <c r="D79" i="11"/>
  <c r="C79" i="11"/>
  <c r="B79" i="11"/>
  <c r="K78" i="11"/>
  <c r="J78" i="11"/>
  <c r="I78" i="11"/>
  <c r="H78" i="11"/>
  <c r="E78" i="11"/>
  <c r="D78" i="11"/>
  <c r="C78" i="11"/>
  <c r="B78" i="11"/>
  <c r="K77" i="11"/>
  <c r="J77" i="11"/>
  <c r="I77" i="11"/>
  <c r="H77" i="11"/>
  <c r="G77" i="11"/>
  <c r="F77" i="11"/>
  <c r="C77" i="11"/>
  <c r="B77" i="11"/>
  <c r="X63" i="11"/>
  <c r="W63" i="11"/>
  <c r="W62" i="11"/>
  <c r="V62" i="11"/>
  <c r="R57" i="11"/>
  <c r="X27" i="11"/>
  <c r="W27" i="11"/>
  <c r="W9" i="11"/>
  <c r="V9" i="11"/>
  <c r="U9" i="11"/>
  <c r="T9" i="11"/>
  <c r="L9" i="10"/>
  <c r="L8" i="10"/>
  <c r="L7" i="10"/>
  <c r="L6" i="10"/>
  <c r="L5" i="10"/>
  <c r="O90" i="9"/>
  <c r="L90" i="9"/>
  <c r="M90" i="9"/>
  <c r="N90" i="9" s="1"/>
  <c r="O89" i="9"/>
  <c r="M89" i="9" s="1"/>
  <c r="N89" i="9" s="1"/>
  <c r="L89" i="9"/>
  <c r="O88" i="9"/>
  <c r="L88" i="9"/>
  <c r="M88" i="9"/>
  <c r="N88" i="9"/>
  <c r="O87" i="9"/>
  <c r="L87" i="9"/>
  <c r="M87" i="9"/>
  <c r="N87" i="9" s="1"/>
  <c r="O86" i="9"/>
  <c r="M86" i="9" s="1"/>
  <c r="N86" i="9" s="1"/>
  <c r="L86" i="9"/>
  <c r="O85" i="9"/>
  <c r="L85" i="9"/>
  <c r="M85" i="9"/>
  <c r="N85" i="9"/>
  <c r="O84" i="9"/>
  <c r="L84" i="9"/>
  <c r="M84" i="9"/>
  <c r="N84" i="9" s="1"/>
  <c r="O83" i="9"/>
  <c r="M83" i="9" s="1"/>
  <c r="N83" i="9" s="1"/>
  <c r="L83" i="9"/>
  <c r="O82" i="9"/>
  <c r="L82" i="9"/>
  <c r="M82" i="9"/>
  <c r="N82" i="9"/>
  <c r="O81" i="9"/>
  <c r="L81" i="9"/>
  <c r="M81" i="9"/>
  <c r="N81" i="9" s="1"/>
  <c r="O80" i="9"/>
  <c r="L80" i="9"/>
  <c r="M80" i="9" s="1"/>
  <c r="N80" i="9" s="1"/>
  <c r="O79" i="9"/>
  <c r="L79" i="9"/>
  <c r="M79" i="9"/>
  <c r="N79" i="9"/>
  <c r="O78" i="9"/>
  <c r="L78" i="9"/>
  <c r="M78" i="9"/>
  <c r="N78" i="9" s="1"/>
  <c r="O77" i="9"/>
  <c r="L77" i="9"/>
  <c r="M77" i="9" s="1"/>
  <c r="N77" i="9" s="1"/>
  <c r="O76" i="9"/>
  <c r="L76" i="9"/>
  <c r="M76" i="9"/>
  <c r="N76" i="9"/>
  <c r="O75" i="9"/>
  <c r="L75" i="9"/>
  <c r="M75" i="9"/>
  <c r="N75" i="9" s="1"/>
  <c r="O74" i="9"/>
  <c r="L74" i="9"/>
  <c r="M74" i="9" s="1"/>
  <c r="N74" i="9" s="1"/>
  <c r="O73" i="9"/>
  <c r="L73" i="9"/>
  <c r="M73" i="9"/>
  <c r="N73" i="9"/>
  <c r="O72" i="9"/>
  <c r="L72" i="9"/>
  <c r="M72" i="9"/>
  <c r="N72" i="9" s="1"/>
  <c r="O71" i="9"/>
  <c r="L71" i="9"/>
  <c r="M71" i="9" s="1"/>
  <c r="N71" i="9" s="1"/>
  <c r="O70" i="9"/>
  <c r="L70" i="9"/>
  <c r="M70" i="9"/>
  <c r="N70" i="9"/>
  <c r="O69" i="9"/>
  <c r="L69" i="9"/>
  <c r="M69" i="9"/>
  <c r="N69" i="9" s="1"/>
  <c r="O68" i="9"/>
  <c r="L68" i="9"/>
  <c r="M68" i="9" s="1"/>
  <c r="N68" i="9" s="1"/>
  <c r="L67" i="9"/>
  <c r="O67" i="9"/>
  <c r="M67" i="9"/>
  <c r="N67" i="9"/>
  <c r="M59" i="9"/>
  <c r="N59" i="9"/>
  <c r="M58" i="9"/>
  <c r="N58" i="9" s="1"/>
  <c r="M57" i="9"/>
  <c r="N57" i="9"/>
  <c r="M56" i="9"/>
  <c r="N56" i="9"/>
  <c r="M55" i="9"/>
  <c r="N55" i="9"/>
  <c r="M54" i="9"/>
  <c r="N54" i="9"/>
  <c r="M53" i="9"/>
  <c r="N53" i="9"/>
  <c r="M52" i="9"/>
  <c r="N52" i="9" s="1"/>
  <c r="M51" i="9"/>
  <c r="N51" i="9"/>
  <c r="M50" i="9"/>
  <c r="N50" i="9"/>
  <c r="M49" i="9"/>
  <c r="N49" i="9"/>
  <c r="M48" i="9"/>
  <c r="N48" i="9"/>
  <c r="M47" i="9"/>
  <c r="N47" i="9"/>
  <c r="M46" i="9"/>
  <c r="N46" i="9" s="1"/>
  <c r="M45" i="9"/>
  <c r="N45" i="9"/>
  <c r="M44" i="9"/>
  <c r="N44" i="9"/>
  <c r="M43" i="9"/>
  <c r="N43" i="9"/>
  <c r="M42" i="9"/>
  <c r="N42" i="9"/>
  <c r="M41" i="9"/>
  <c r="N41" i="9"/>
  <c r="M40" i="9"/>
  <c r="N40" i="9" s="1"/>
  <c r="M39" i="9"/>
  <c r="N39" i="9"/>
  <c r="M38" i="9"/>
  <c r="N38" i="9"/>
  <c r="M37" i="9"/>
  <c r="N37" i="9"/>
  <c r="M36" i="9"/>
  <c r="N36" i="9"/>
  <c r="N28" i="9"/>
  <c r="N27" i="9"/>
  <c r="N26" i="9"/>
  <c r="N25" i="9"/>
  <c r="N24" i="9"/>
  <c r="N23" i="9"/>
  <c r="N22" i="9"/>
  <c r="N21" i="9"/>
  <c r="N20" i="9"/>
  <c r="N19" i="9"/>
  <c r="N18" i="9"/>
  <c r="N17" i="9"/>
  <c r="N16" i="9"/>
  <c r="N15" i="9"/>
  <c r="N14" i="9"/>
  <c r="N13" i="9"/>
  <c r="N12" i="9"/>
  <c r="N11" i="9"/>
  <c r="N10" i="9"/>
  <c r="N9" i="9"/>
  <c r="N8" i="9"/>
  <c r="N7" i="9"/>
  <c r="N6" i="9"/>
  <c r="N5" i="9"/>
  <c r="B2" i="5"/>
  <c r="C2" i="5"/>
  <c r="D2" i="5"/>
  <c r="B3" i="5"/>
  <c r="C3" i="5"/>
  <c r="D3" i="5"/>
  <c r="B4" i="5"/>
  <c r="C4" i="5"/>
  <c r="D4" i="5"/>
  <c r="B5" i="5"/>
  <c r="C5" i="5"/>
  <c r="D5" i="5"/>
  <c r="D6" i="5"/>
  <c r="D7" i="5"/>
  <c r="D8" i="5"/>
  <c r="D9" i="5"/>
  <c r="D10" i="5"/>
  <c r="D11" i="5"/>
  <c r="D12" i="5"/>
  <c r="D13" i="5"/>
  <c r="D14" i="5"/>
  <c r="D15" i="5"/>
  <c r="D16" i="5"/>
  <c r="D17" i="5"/>
  <c r="D18" i="5"/>
  <c r="D19" i="5"/>
  <c r="D20" i="5"/>
  <c r="D21" i="5"/>
  <c r="D22" i="5"/>
  <c r="T4" i="4"/>
  <c r="T5" i="4"/>
  <c r="T6" i="4"/>
  <c r="T7" i="4"/>
  <c r="T8" i="4"/>
  <c r="T9" i="4"/>
  <c r="T10" i="4"/>
  <c r="T11" i="4"/>
  <c r="T12" i="4"/>
  <c r="T13" i="4"/>
  <c r="T14" i="4"/>
  <c r="T15" i="4"/>
  <c r="T16" i="4"/>
  <c r="T17" i="4"/>
  <c r="T18" i="4"/>
  <c r="T19" i="4"/>
  <c r="T20" i="4"/>
  <c r="T21" i="4"/>
  <c r="T22" i="4"/>
  <c r="T23" i="4"/>
  <c r="T24" i="4"/>
  <c r="T25" i="4"/>
  <c r="T26" i="4"/>
  <c r="T27" i="4"/>
  <c r="T28" i="4"/>
  <c r="T29" i="4"/>
  <c r="T31" i="4"/>
  <c r="U34" i="4"/>
  <c r="V34" i="4"/>
  <c r="R5" i="9"/>
  <c r="S5" i="9"/>
  <c r="T5" i="9"/>
  <c r="U5" i="9"/>
  <c r="V5" i="9"/>
  <c r="W5" i="9"/>
  <c r="X5" i="9"/>
  <c r="Y5" i="9"/>
  <c r="Z5" i="9"/>
  <c r="AA5" i="9"/>
  <c r="AB5" i="9"/>
  <c r="R6" i="9"/>
  <c r="S6" i="9"/>
  <c r="T6" i="9"/>
  <c r="U6" i="9"/>
  <c r="V6" i="9"/>
  <c r="W6" i="9"/>
  <c r="X6" i="9"/>
  <c r="Y6" i="9"/>
  <c r="Z6" i="9"/>
  <c r="AA6" i="9"/>
  <c r="AB6" i="9"/>
  <c r="R7" i="9"/>
  <c r="S7" i="9"/>
  <c r="T7" i="9"/>
  <c r="U7" i="9"/>
  <c r="V7" i="9"/>
  <c r="W7" i="9"/>
  <c r="X7" i="9"/>
  <c r="Y7" i="9"/>
  <c r="Z7" i="9"/>
  <c r="AA7" i="9"/>
  <c r="AB7" i="9"/>
  <c r="R8" i="9"/>
  <c r="S8" i="9"/>
  <c r="T8" i="9"/>
  <c r="U8" i="9"/>
  <c r="V8" i="9"/>
  <c r="W8" i="9"/>
  <c r="X8" i="9"/>
  <c r="Y8" i="9"/>
  <c r="Z8" i="9"/>
  <c r="AA8" i="9"/>
  <c r="AB8" i="9"/>
  <c r="R9" i="9"/>
  <c r="S9" i="9"/>
  <c r="T9" i="9"/>
  <c r="U9" i="9"/>
  <c r="V9" i="9"/>
  <c r="W9" i="9"/>
  <c r="X9" i="9"/>
  <c r="Y9" i="9"/>
  <c r="Z9" i="9"/>
  <c r="AA9" i="9"/>
  <c r="AB9" i="9"/>
  <c r="R10" i="9"/>
  <c r="S10" i="9"/>
  <c r="T10" i="9"/>
  <c r="U10" i="9"/>
  <c r="V10" i="9"/>
  <c r="W10" i="9"/>
  <c r="X10" i="9"/>
  <c r="Y10" i="9"/>
  <c r="Z10" i="9"/>
  <c r="AA10" i="9"/>
  <c r="AB10" i="9"/>
  <c r="R11" i="9"/>
  <c r="S11" i="9"/>
  <c r="T11" i="9"/>
  <c r="U11" i="9"/>
  <c r="V11" i="9"/>
  <c r="W11" i="9"/>
  <c r="X11" i="9"/>
  <c r="Y11" i="9"/>
  <c r="Z11" i="9"/>
  <c r="AA11" i="9"/>
  <c r="AB11" i="9"/>
  <c r="R12" i="9"/>
  <c r="S12" i="9"/>
  <c r="T12" i="9"/>
  <c r="U12" i="9"/>
  <c r="V12" i="9"/>
  <c r="W12" i="9"/>
  <c r="X12" i="9"/>
  <c r="Y12" i="9"/>
  <c r="Z12" i="9"/>
  <c r="AA12" i="9"/>
  <c r="AB12" i="9"/>
  <c r="R13" i="9"/>
  <c r="S13" i="9"/>
  <c r="T13" i="9"/>
  <c r="U13" i="9"/>
  <c r="V13" i="9"/>
  <c r="W13" i="9"/>
  <c r="X13" i="9"/>
  <c r="Y13" i="9"/>
  <c r="Z13" i="9"/>
  <c r="AA13" i="9"/>
  <c r="AB13" i="9"/>
  <c r="R14" i="9"/>
  <c r="S14" i="9"/>
  <c r="T14" i="9"/>
  <c r="U14" i="9"/>
  <c r="V14" i="9"/>
  <c r="W14" i="9"/>
  <c r="X14" i="9"/>
  <c r="Y14" i="9"/>
  <c r="Z14" i="9"/>
  <c r="AA14" i="9"/>
  <c r="AB14" i="9"/>
  <c r="R15" i="9"/>
  <c r="S15" i="9"/>
  <c r="T15" i="9"/>
  <c r="U15" i="9"/>
  <c r="V15" i="9"/>
  <c r="W15" i="9"/>
  <c r="X15" i="9"/>
  <c r="Y15" i="9"/>
  <c r="Z15" i="9"/>
  <c r="AA15" i="9"/>
  <c r="AB15" i="9"/>
  <c r="R16" i="9"/>
  <c r="S16" i="9"/>
  <c r="T16" i="9"/>
  <c r="U16" i="9"/>
  <c r="V16" i="9"/>
  <c r="W16" i="9"/>
  <c r="X16" i="9"/>
  <c r="Y16" i="9"/>
  <c r="Z16" i="9"/>
  <c r="AA16" i="9"/>
  <c r="AB16" i="9"/>
  <c r="R17" i="9"/>
  <c r="S17" i="9"/>
  <c r="T17" i="9"/>
  <c r="U17" i="9"/>
  <c r="V17" i="9"/>
  <c r="W17" i="9"/>
  <c r="X17" i="9"/>
  <c r="Y17" i="9"/>
  <c r="Z17" i="9"/>
  <c r="AA17" i="9"/>
  <c r="AB17" i="9"/>
  <c r="R18" i="9"/>
  <c r="S18" i="9"/>
  <c r="T18" i="9"/>
  <c r="U18" i="9"/>
  <c r="V18" i="9"/>
  <c r="W18" i="9"/>
  <c r="X18" i="9"/>
  <c r="Y18" i="9"/>
  <c r="Z18" i="9"/>
  <c r="AA18" i="9"/>
  <c r="AB18" i="9"/>
  <c r="R19" i="9"/>
  <c r="S19" i="9"/>
  <c r="T19" i="9"/>
  <c r="U19" i="9"/>
  <c r="V19" i="9"/>
  <c r="W19" i="9"/>
  <c r="X19" i="9"/>
  <c r="Y19" i="9"/>
  <c r="Z19" i="9"/>
  <c r="AA19" i="9"/>
  <c r="AB19" i="9"/>
  <c r="R20" i="9"/>
  <c r="S20" i="9"/>
  <c r="T20" i="9"/>
  <c r="U20" i="9"/>
  <c r="V20" i="9"/>
  <c r="W20" i="9"/>
  <c r="X20" i="9"/>
  <c r="Y20" i="9"/>
  <c r="Z20" i="9"/>
  <c r="AA20" i="9"/>
  <c r="AB20" i="9"/>
  <c r="R21" i="9"/>
  <c r="S21" i="9"/>
  <c r="T21" i="9"/>
  <c r="U21" i="9"/>
  <c r="V21" i="9"/>
  <c r="W21" i="9"/>
  <c r="X21" i="9"/>
  <c r="Y21" i="9"/>
  <c r="Z21" i="9"/>
  <c r="AA21" i="9"/>
  <c r="AB21" i="9"/>
  <c r="R22" i="9"/>
  <c r="S22" i="9"/>
  <c r="T22" i="9"/>
  <c r="U22" i="9"/>
  <c r="V22" i="9"/>
  <c r="W22" i="9"/>
  <c r="X22" i="9"/>
  <c r="Y22" i="9"/>
  <c r="Z22" i="9"/>
  <c r="AA22" i="9"/>
  <c r="AB22" i="9"/>
  <c r="R23" i="9"/>
  <c r="S23" i="9"/>
  <c r="T23" i="9"/>
  <c r="U23" i="9"/>
  <c r="V23" i="9"/>
  <c r="W23" i="9"/>
  <c r="X23" i="9"/>
  <c r="Y23" i="9"/>
  <c r="Z23" i="9"/>
  <c r="AA23" i="9"/>
  <c r="AB23" i="9"/>
  <c r="R24" i="9"/>
  <c r="S24" i="9"/>
  <c r="T24" i="9"/>
  <c r="U24" i="9"/>
  <c r="V24" i="9"/>
  <c r="W24" i="9"/>
  <c r="X24" i="9"/>
  <c r="Y24" i="9"/>
  <c r="Z24" i="9"/>
  <c r="AA24" i="9"/>
  <c r="AB24" i="9"/>
  <c r="R25" i="9"/>
  <c r="S25" i="9"/>
  <c r="T25" i="9"/>
  <c r="U25" i="9"/>
  <c r="V25" i="9"/>
  <c r="W25" i="9"/>
  <c r="X25" i="9"/>
  <c r="Y25" i="9"/>
  <c r="Z25" i="9"/>
  <c r="AA25" i="9"/>
  <c r="AB25" i="9"/>
  <c r="R26" i="9"/>
  <c r="S26" i="9"/>
  <c r="T26" i="9"/>
  <c r="U26" i="9"/>
  <c r="V26" i="9"/>
  <c r="W26" i="9"/>
  <c r="X26" i="9"/>
  <c r="Y26" i="9"/>
  <c r="Z26" i="9"/>
  <c r="AA26" i="9"/>
  <c r="AB26" i="9"/>
  <c r="R27" i="9"/>
  <c r="S27" i="9"/>
  <c r="T27" i="9"/>
  <c r="U27" i="9"/>
  <c r="V27" i="9"/>
  <c r="W27" i="9"/>
  <c r="X27" i="9"/>
  <c r="Y27" i="9"/>
  <c r="Z27" i="9"/>
  <c r="AA27" i="9"/>
  <c r="AB27" i="9"/>
  <c r="R28" i="9"/>
  <c r="S28" i="9"/>
  <c r="T28" i="9"/>
  <c r="U28" i="9"/>
  <c r="V28" i="9"/>
  <c r="W28" i="9"/>
  <c r="X28" i="9"/>
  <c r="Y28" i="9"/>
  <c r="Z28" i="9"/>
  <c r="AA28" i="9"/>
  <c r="AB28" i="9"/>
  <c r="R36" i="9"/>
  <c r="S36" i="9"/>
  <c r="T36" i="9"/>
  <c r="U36" i="9"/>
  <c r="V36" i="9"/>
  <c r="W36" i="9"/>
  <c r="X36" i="9"/>
  <c r="Y36" i="9"/>
  <c r="Z36" i="9"/>
  <c r="AA36" i="9"/>
  <c r="AB36" i="9"/>
  <c r="R37" i="9"/>
  <c r="S37" i="9"/>
  <c r="T37" i="9"/>
  <c r="U37" i="9"/>
  <c r="V37" i="9"/>
  <c r="W37" i="9"/>
  <c r="X37" i="9"/>
  <c r="Y37" i="9"/>
  <c r="Z37" i="9"/>
  <c r="AA37" i="9"/>
  <c r="AB37" i="9"/>
  <c r="R38" i="9"/>
  <c r="S38" i="9"/>
  <c r="T38" i="9"/>
  <c r="U38" i="9"/>
  <c r="V38" i="9"/>
  <c r="W38" i="9"/>
  <c r="X38" i="9"/>
  <c r="Y38" i="9"/>
  <c r="Z38" i="9"/>
  <c r="AA38" i="9"/>
  <c r="AB38" i="9"/>
  <c r="R39" i="9"/>
  <c r="S39" i="9"/>
  <c r="T39" i="9"/>
  <c r="U39" i="9"/>
  <c r="V39" i="9"/>
  <c r="W39" i="9"/>
  <c r="X39" i="9"/>
  <c r="Y39" i="9"/>
  <c r="Z39" i="9"/>
  <c r="AA39" i="9"/>
  <c r="AB39" i="9"/>
  <c r="R40" i="9"/>
  <c r="S40" i="9"/>
  <c r="T40" i="9"/>
  <c r="U40" i="9"/>
  <c r="V40" i="9"/>
  <c r="W40" i="9"/>
  <c r="X40" i="9"/>
  <c r="Y40" i="9"/>
  <c r="Z40" i="9"/>
  <c r="AA40" i="9"/>
  <c r="AB40" i="9"/>
  <c r="R41" i="9"/>
  <c r="S41" i="9"/>
  <c r="T41" i="9"/>
  <c r="U41" i="9"/>
  <c r="V41" i="9"/>
  <c r="W41" i="9"/>
  <c r="X41" i="9"/>
  <c r="Y41" i="9"/>
  <c r="Z41" i="9"/>
  <c r="AA41" i="9"/>
  <c r="AB41" i="9"/>
  <c r="R42" i="9"/>
  <c r="S42" i="9"/>
  <c r="T42" i="9"/>
  <c r="U42" i="9"/>
  <c r="V42" i="9"/>
  <c r="W42" i="9"/>
  <c r="X42" i="9"/>
  <c r="Y42" i="9"/>
  <c r="Z42" i="9"/>
  <c r="AA42" i="9"/>
  <c r="AB42" i="9"/>
  <c r="R43" i="9"/>
  <c r="S43" i="9"/>
  <c r="T43" i="9"/>
  <c r="U43" i="9"/>
  <c r="V43" i="9"/>
  <c r="W43" i="9"/>
  <c r="X43" i="9"/>
  <c r="Y43" i="9"/>
  <c r="Z43" i="9"/>
  <c r="AA43" i="9"/>
  <c r="AB43" i="9"/>
  <c r="R44" i="9"/>
  <c r="S44" i="9"/>
  <c r="T44" i="9"/>
  <c r="U44" i="9"/>
  <c r="V44" i="9"/>
  <c r="W44" i="9"/>
  <c r="X44" i="9"/>
  <c r="Y44" i="9"/>
  <c r="Z44" i="9"/>
  <c r="AA44" i="9"/>
  <c r="AB44" i="9"/>
  <c r="R45" i="9"/>
  <c r="S45" i="9"/>
  <c r="T45" i="9"/>
  <c r="U45" i="9"/>
  <c r="V45" i="9"/>
  <c r="W45" i="9"/>
  <c r="X45" i="9"/>
  <c r="Y45" i="9"/>
  <c r="Z45" i="9"/>
  <c r="AA45" i="9"/>
  <c r="AB45" i="9"/>
  <c r="R46" i="9"/>
  <c r="S46" i="9"/>
  <c r="T46" i="9"/>
  <c r="U46" i="9"/>
  <c r="V46" i="9"/>
  <c r="W46" i="9"/>
  <c r="X46" i="9"/>
  <c r="Y46" i="9"/>
  <c r="Z46" i="9"/>
  <c r="AA46" i="9"/>
  <c r="AB46" i="9"/>
  <c r="R47" i="9"/>
  <c r="S47" i="9"/>
  <c r="T47" i="9"/>
  <c r="U47" i="9"/>
  <c r="V47" i="9"/>
  <c r="W47" i="9"/>
  <c r="X47" i="9"/>
  <c r="Y47" i="9"/>
  <c r="Z47" i="9"/>
  <c r="AA47" i="9"/>
  <c r="AB47" i="9"/>
  <c r="R48" i="9"/>
  <c r="S48" i="9"/>
  <c r="T48" i="9"/>
  <c r="U48" i="9"/>
  <c r="V48" i="9"/>
  <c r="W48" i="9"/>
  <c r="X48" i="9"/>
  <c r="Y48" i="9"/>
  <c r="Z48" i="9"/>
  <c r="AA48" i="9"/>
  <c r="AB48" i="9"/>
  <c r="R49" i="9"/>
  <c r="S49" i="9"/>
  <c r="T49" i="9"/>
  <c r="U49" i="9"/>
  <c r="V49" i="9"/>
  <c r="W49" i="9"/>
  <c r="X49" i="9"/>
  <c r="Y49" i="9"/>
  <c r="Z49" i="9"/>
  <c r="AA49" i="9"/>
  <c r="AB49" i="9"/>
  <c r="R50" i="9"/>
  <c r="S50" i="9"/>
  <c r="T50" i="9"/>
  <c r="U50" i="9"/>
  <c r="V50" i="9"/>
  <c r="W50" i="9"/>
  <c r="X50" i="9"/>
  <c r="Y50" i="9"/>
  <c r="Z50" i="9"/>
  <c r="AA50" i="9"/>
  <c r="AB50" i="9"/>
  <c r="R51" i="9"/>
  <c r="S51" i="9"/>
  <c r="T51" i="9"/>
  <c r="U51" i="9"/>
  <c r="V51" i="9"/>
  <c r="W51" i="9"/>
  <c r="X51" i="9"/>
  <c r="Y51" i="9"/>
  <c r="Z51" i="9"/>
  <c r="AA51" i="9"/>
  <c r="AB51" i="9"/>
  <c r="R52" i="9"/>
  <c r="S52" i="9"/>
  <c r="T52" i="9"/>
  <c r="U52" i="9"/>
  <c r="V52" i="9"/>
  <c r="W52" i="9"/>
  <c r="X52" i="9"/>
  <c r="Y52" i="9"/>
  <c r="Z52" i="9"/>
  <c r="AA52" i="9"/>
  <c r="AB52" i="9"/>
  <c r="R53" i="9"/>
  <c r="S53" i="9"/>
  <c r="T53" i="9"/>
  <c r="U53" i="9"/>
  <c r="V53" i="9"/>
  <c r="W53" i="9"/>
  <c r="X53" i="9"/>
  <c r="Y53" i="9"/>
  <c r="Z53" i="9"/>
  <c r="AA53" i="9"/>
  <c r="AB53" i="9"/>
  <c r="R54" i="9"/>
  <c r="S54" i="9"/>
  <c r="T54" i="9"/>
  <c r="U54" i="9"/>
  <c r="V54" i="9"/>
  <c r="W54" i="9"/>
  <c r="X54" i="9"/>
  <c r="Y54" i="9"/>
  <c r="Z54" i="9"/>
  <c r="AA54" i="9"/>
  <c r="AB54" i="9"/>
  <c r="R55" i="9"/>
  <c r="S55" i="9"/>
  <c r="T55" i="9"/>
  <c r="U55" i="9"/>
  <c r="V55" i="9"/>
  <c r="W55" i="9"/>
  <c r="X55" i="9"/>
  <c r="Y55" i="9"/>
  <c r="Z55" i="9"/>
  <c r="AA55" i="9"/>
  <c r="AB55" i="9"/>
  <c r="R56" i="9"/>
  <c r="S56" i="9"/>
  <c r="T56" i="9"/>
  <c r="U56" i="9"/>
  <c r="V56" i="9"/>
  <c r="W56" i="9"/>
  <c r="X56" i="9"/>
  <c r="Y56" i="9"/>
  <c r="Z56" i="9"/>
  <c r="AA56" i="9"/>
  <c r="AB56" i="9"/>
  <c r="R57" i="9"/>
  <c r="S57" i="9"/>
  <c r="T57" i="9"/>
  <c r="U57" i="9"/>
  <c r="V57" i="9"/>
  <c r="W57" i="9"/>
  <c r="X57" i="9"/>
  <c r="Y57" i="9"/>
  <c r="Z57" i="9"/>
  <c r="AA57" i="9"/>
  <c r="AB57" i="9"/>
  <c r="R58" i="9"/>
  <c r="S58" i="9"/>
  <c r="T58" i="9"/>
  <c r="U58" i="9"/>
  <c r="V58" i="9"/>
  <c r="W58" i="9"/>
  <c r="X58" i="9"/>
  <c r="Y58" i="9"/>
  <c r="Z58" i="9"/>
  <c r="AA58" i="9"/>
  <c r="AB58" i="9"/>
  <c r="R59" i="9"/>
  <c r="S59" i="9"/>
  <c r="T59" i="9"/>
  <c r="U59" i="9"/>
  <c r="V59" i="9"/>
  <c r="W59" i="9"/>
  <c r="X59" i="9"/>
  <c r="Y59" i="9"/>
  <c r="Z59" i="9"/>
  <c r="AA59" i="9"/>
  <c r="AB59" i="9"/>
  <c r="B67" i="9"/>
  <c r="C67" i="9"/>
  <c r="D67" i="9"/>
  <c r="E67" i="9"/>
  <c r="F67" i="9"/>
  <c r="G67" i="9"/>
  <c r="H67" i="9"/>
  <c r="I67" i="9"/>
  <c r="J67" i="9"/>
  <c r="K67" i="9"/>
  <c r="B68" i="9"/>
  <c r="C68" i="9"/>
  <c r="D68" i="9"/>
  <c r="E68" i="9"/>
  <c r="F68" i="9"/>
  <c r="G68" i="9"/>
  <c r="H68" i="9"/>
  <c r="I68" i="9"/>
  <c r="J68" i="9"/>
  <c r="K68" i="9"/>
  <c r="B69" i="9"/>
  <c r="C69" i="9"/>
  <c r="D69" i="9"/>
  <c r="E69" i="9"/>
  <c r="F69" i="9"/>
  <c r="G69" i="9"/>
  <c r="H69" i="9"/>
  <c r="I69" i="9"/>
  <c r="J69" i="9"/>
  <c r="K69" i="9"/>
  <c r="B70" i="9"/>
  <c r="C70" i="9"/>
  <c r="D70" i="9"/>
  <c r="E70" i="9"/>
  <c r="F70" i="9"/>
  <c r="G70" i="9"/>
  <c r="H70" i="9"/>
  <c r="I70" i="9"/>
  <c r="J70" i="9"/>
  <c r="K70" i="9"/>
  <c r="B71" i="9"/>
  <c r="C71" i="9"/>
  <c r="D71" i="9"/>
  <c r="E71" i="9"/>
  <c r="F71" i="9"/>
  <c r="G71" i="9"/>
  <c r="H71" i="9"/>
  <c r="I71" i="9"/>
  <c r="J71" i="9"/>
  <c r="K71" i="9"/>
  <c r="B72" i="9"/>
  <c r="C72" i="9"/>
  <c r="D72" i="9"/>
  <c r="E72" i="9"/>
  <c r="F72" i="9"/>
  <c r="G72" i="9"/>
  <c r="H72" i="9"/>
  <c r="I72" i="9"/>
  <c r="J72" i="9"/>
  <c r="K72" i="9"/>
  <c r="B73" i="9"/>
  <c r="C73" i="9"/>
  <c r="D73" i="9"/>
  <c r="E73" i="9"/>
  <c r="F73" i="9"/>
  <c r="G73" i="9"/>
  <c r="H73" i="9"/>
  <c r="I73" i="9"/>
  <c r="J73" i="9"/>
  <c r="K73" i="9"/>
  <c r="B74" i="9"/>
  <c r="C74" i="9"/>
  <c r="D74" i="9"/>
  <c r="E74" i="9"/>
  <c r="F74" i="9"/>
  <c r="G74" i="9"/>
  <c r="H74" i="9"/>
  <c r="I74" i="9"/>
  <c r="J74" i="9"/>
  <c r="K74" i="9"/>
  <c r="B75" i="9"/>
  <c r="C75" i="9"/>
  <c r="D75" i="9"/>
  <c r="E75" i="9"/>
  <c r="F75" i="9"/>
  <c r="G75" i="9"/>
  <c r="H75" i="9"/>
  <c r="I75" i="9"/>
  <c r="J75" i="9"/>
  <c r="K75" i="9"/>
  <c r="B76" i="9"/>
  <c r="C76" i="9"/>
  <c r="D76" i="9"/>
  <c r="E76" i="9"/>
  <c r="F76" i="9"/>
  <c r="G76" i="9"/>
  <c r="H76" i="9"/>
  <c r="I76" i="9"/>
  <c r="J76" i="9"/>
  <c r="K76" i="9"/>
  <c r="B77" i="9"/>
  <c r="C77" i="9"/>
  <c r="D77" i="9"/>
  <c r="E77" i="9"/>
  <c r="F77" i="9"/>
  <c r="G77" i="9"/>
  <c r="H77" i="9"/>
  <c r="I77" i="9"/>
  <c r="J77" i="9"/>
  <c r="K77" i="9"/>
  <c r="B78" i="9"/>
  <c r="C78" i="9"/>
  <c r="D78" i="9"/>
  <c r="E78" i="9"/>
  <c r="F78" i="9"/>
  <c r="G78" i="9"/>
  <c r="H78" i="9"/>
  <c r="I78" i="9"/>
  <c r="J78" i="9"/>
  <c r="K78" i="9"/>
  <c r="B79" i="9"/>
  <c r="C79" i="9"/>
  <c r="D79" i="9"/>
  <c r="E79" i="9"/>
  <c r="F79" i="9"/>
  <c r="G79" i="9"/>
  <c r="H79" i="9"/>
  <c r="I79" i="9"/>
  <c r="J79" i="9"/>
  <c r="K79" i="9"/>
  <c r="B80" i="9"/>
  <c r="C80" i="9"/>
  <c r="D80" i="9"/>
  <c r="E80" i="9"/>
  <c r="F80" i="9"/>
  <c r="G80" i="9"/>
  <c r="H80" i="9"/>
  <c r="I80" i="9"/>
  <c r="J80" i="9"/>
  <c r="K80" i="9"/>
  <c r="B81" i="9"/>
  <c r="C81" i="9"/>
  <c r="D81" i="9"/>
  <c r="E81" i="9"/>
  <c r="F81" i="9"/>
  <c r="G81" i="9"/>
  <c r="H81" i="9"/>
  <c r="I81" i="9"/>
  <c r="J81" i="9"/>
  <c r="K81" i="9"/>
  <c r="B82" i="9"/>
  <c r="C82" i="9"/>
  <c r="D82" i="9"/>
  <c r="E82" i="9"/>
  <c r="F82" i="9"/>
  <c r="G82" i="9"/>
  <c r="H82" i="9"/>
  <c r="I82" i="9"/>
  <c r="J82" i="9"/>
  <c r="K82" i="9"/>
  <c r="B83" i="9"/>
  <c r="C83" i="9"/>
  <c r="D83" i="9"/>
  <c r="E83" i="9"/>
  <c r="F83" i="9"/>
  <c r="G83" i="9"/>
  <c r="H83" i="9"/>
  <c r="I83" i="9"/>
  <c r="J83" i="9"/>
  <c r="K83" i="9"/>
  <c r="B84" i="9"/>
  <c r="C84" i="9"/>
  <c r="D84" i="9"/>
  <c r="E84" i="9"/>
  <c r="F84" i="9"/>
  <c r="G84" i="9"/>
  <c r="H84" i="9"/>
  <c r="I84" i="9"/>
  <c r="J84" i="9"/>
  <c r="K84" i="9"/>
  <c r="B85" i="9"/>
  <c r="C85" i="9"/>
  <c r="D85" i="9"/>
  <c r="E85" i="9"/>
  <c r="F85" i="9"/>
  <c r="G85" i="9"/>
  <c r="H85" i="9"/>
  <c r="I85" i="9"/>
  <c r="J85" i="9"/>
  <c r="K85" i="9"/>
  <c r="B86" i="9"/>
  <c r="C86" i="9"/>
  <c r="D86" i="9"/>
  <c r="E86" i="9"/>
  <c r="F86" i="9"/>
  <c r="G86" i="9"/>
  <c r="H86" i="9"/>
  <c r="I86" i="9"/>
  <c r="J86" i="9"/>
  <c r="K86" i="9"/>
  <c r="B87" i="9"/>
  <c r="C87" i="9"/>
  <c r="D87" i="9"/>
  <c r="E87" i="9"/>
  <c r="F87" i="9"/>
  <c r="G87" i="9"/>
  <c r="H87" i="9"/>
  <c r="I87" i="9"/>
  <c r="J87" i="9"/>
  <c r="K87" i="9"/>
  <c r="B88" i="9"/>
  <c r="C88" i="9"/>
  <c r="D88" i="9"/>
  <c r="E88" i="9"/>
  <c r="F88" i="9"/>
  <c r="G88" i="9"/>
  <c r="H88" i="9"/>
  <c r="I88" i="9"/>
  <c r="J88" i="9"/>
  <c r="K88" i="9"/>
  <c r="B89" i="9"/>
  <c r="C89" i="9"/>
  <c r="D89" i="9"/>
  <c r="E89" i="9"/>
  <c r="F89" i="9"/>
  <c r="G89" i="9"/>
  <c r="H89" i="9"/>
  <c r="I89" i="9"/>
  <c r="J89" i="9"/>
  <c r="K89" i="9"/>
  <c r="B90" i="9"/>
  <c r="C90" i="9"/>
  <c r="D90" i="9"/>
  <c r="E90" i="9"/>
  <c r="F90" i="9"/>
  <c r="G90" i="9"/>
  <c r="H90" i="9"/>
  <c r="I90" i="9"/>
  <c r="J90" i="9"/>
  <c r="K90" i="9"/>
  <c r="V6" i="11" l="1"/>
  <c r="S10" i="11"/>
  <c r="Z43" i="11"/>
  <c r="M43" i="11"/>
  <c r="N43" i="11" s="1"/>
  <c r="W43" i="11"/>
  <c r="V43" i="11"/>
  <c r="U43" i="11"/>
  <c r="T43" i="11"/>
  <c r="S43" i="11"/>
  <c r="R43" i="11"/>
  <c r="R15" i="11"/>
  <c r="D77" i="11"/>
  <c r="L5" i="11"/>
  <c r="L10" i="11"/>
  <c r="L14" i="11"/>
  <c r="J86" i="11"/>
  <c r="Z14" i="11"/>
  <c r="L19" i="11"/>
  <c r="Y19" i="11" s="1"/>
  <c r="H91" i="11"/>
  <c r="L24" i="11"/>
  <c r="F96" i="11"/>
  <c r="V24" i="11"/>
  <c r="T41" i="11"/>
  <c r="L41" i="11"/>
  <c r="L46" i="11"/>
  <c r="L55" i="11"/>
  <c r="X55" i="11"/>
  <c r="V60" i="11"/>
  <c r="B82" i="11"/>
  <c r="Y49" i="11"/>
  <c r="L30" i="10"/>
  <c r="U41" i="11"/>
  <c r="C82" i="11"/>
  <c r="I85" i="11"/>
  <c r="AB45" i="11"/>
  <c r="AA45" i="11"/>
  <c r="Z45" i="11"/>
  <c r="Y45" i="11"/>
  <c r="X45" i="11"/>
  <c r="W45" i="11"/>
  <c r="V45" i="11"/>
  <c r="U45" i="11"/>
  <c r="T45" i="11"/>
  <c r="S45" i="11"/>
  <c r="X9" i="11"/>
  <c r="U15" i="11"/>
  <c r="W51" i="11"/>
  <c r="L13" i="11"/>
  <c r="X13" i="11" s="1"/>
  <c r="H85" i="11"/>
  <c r="F90" i="11"/>
  <c r="L18" i="11"/>
  <c r="B100" i="11"/>
  <c r="L28" i="11"/>
  <c r="L44" i="11"/>
  <c r="Z44" i="11"/>
  <c r="L49" i="11"/>
  <c r="X49" i="11"/>
  <c r="L54" i="11"/>
  <c r="W54" i="11" s="1"/>
  <c r="L59" i="11"/>
  <c r="R64" i="11"/>
  <c r="L64" i="11"/>
  <c r="BL25" i="3"/>
  <c r="BL15" i="3"/>
  <c r="AA44" i="11"/>
  <c r="Y9" i="11"/>
  <c r="W15" i="11"/>
  <c r="R45" i="11"/>
  <c r="L20" i="11"/>
  <c r="G96" i="11"/>
  <c r="W24" i="11"/>
  <c r="V51" i="11"/>
  <c r="U51" i="11"/>
  <c r="T51" i="11"/>
  <c r="S51" i="11"/>
  <c r="R51" i="11"/>
  <c r="AB51" i="11"/>
  <c r="AA51" i="11"/>
  <c r="Z51" i="11"/>
  <c r="Y51" i="11"/>
  <c r="AB43" i="11"/>
  <c r="G90" i="11"/>
  <c r="W18" i="11"/>
  <c r="C100" i="11"/>
  <c r="U62" i="11"/>
  <c r="M62" i="11"/>
  <c r="N62" i="11" s="1"/>
  <c r="T62" i="11"/>
  <c r="S62" i="11"/>
  <c r="R62" i="11"/>
  <c r="AB62" i="11"/>
  <c r="Y62" i="11"/>
  <c r="X62" i="11"/>
  <c r="X15" i="11"/>
  <c r="R46" i="11"/>
  <c r="L23" i="11"/>
  <c r="K98" i="11"/>
  <c r="AA26" i="11"/>
  <c r="V27" i="11"/>
  <c r="U27" i="11"/>
  <c r="T27" i="11"/>
  <c r="S27" i="11"/>
  <c r="R27" i="11"/>
  <c r="L99" i="11"/>
  <c r="AB27" i="11"/>
  <c r="AA27" i="11"/>
  <c r="Z27" i="11"/>
  <c r="Y27" i="11"/>
  <c r="Y43" i="11"/>
  <c r="U53" i="11"/>
  <c r="L56" i="11"/>
  <c r="AA62" i="11"/>
  <c r="V63" i="11"/>
  <c r="U63" i="11"/>
  <c r="T63" i="11"/>
  <c r="S63" i="11"/>
  <c r="R63" i="11"/>
  <c r="AB63" i="11"/>
  <c r="AA63" i="11"/>
  <c r="Z63" i="11"/>
  <c r="Y63" i="11"/>
  <c r="G30" i="14"/>
  <c r="BL17" i="3"/>
  <c r="BL5" i="3"/>
  <c r="L38" i="10"/>
  <c r="K86" i="11"/>
  <c r="AA14" i="11"/>
  <c r="Y55" i="11"/>
  <c r="L81" i="11"/>
  <c r="S9" i="11"/>
  <c r="U59" i="11"/>
  <c r="T5" i="11"/>
  <c r="AA9" i="11"/>
  <c r="R21" i="11"/>
  <c r="L7" i="11"/>
  <c r="H79" i="11"/>
  <c r="L12" i="11"/>
  <c r="F84" i="11"/>
  <c r="V12" i="11"/>
  <c r="D89" i="11"/>
  <c r="L17" i="11"/>
  <c r="L22" i="11"/>
  <c r="L26" i="11"/>
  <c r="J98" i="11"/>
  <c r="Z26" i="11"/>
  <c r="X43" i="11"/>
  <c r="L48" i="11"/>
  <c r="V48" i="11"/>
  <c r="L53" i="11"/>
  <c r="L58" i="11"/>
  <c r="Z62" i="11"/>
  <c r="G25" i="14"/>
  <c r="AO22" i="3"/>
  <c r="BD22" i="3"/>
  <c r="AS22" i="3"/>
  <c r="AP22" i="3"/>
  <c r="BG22" i="3"/>
  <c r="AZ22" i="3"/>
  <c r="AQ22" i="3"/>
  <c r="BC22" i="3"/>
  <c r="AF22" i="3"/>
  <c r="AR22" i="3"/>
  <c r="BH22" i="3"/>
  <c r="AG22" i="3"/>
  <c r="AT22" i="3"/>
  <c r="AH22" i="3"/>
  <c r="AU22" i="3"/>
  <c r="AI22" i="3"/>
  <c r="AV22" i="3"/>
  <c r="AJ22" i="3"/>
  <c r="AW22" i="3"/>
  <c r="AK22" i="3"/>
  <c r="AX22" i="3"/>
  <c r="AL22" i="3"/>
  <c r="AY22" i="3"/>
  <c r="T15" i="11"/>
  <c r="E95" i="11"/>
  <c r="U23" i="11"/>
  <c r="U5" i="11"/>
  <c r="AB9" i="11"/>
  <c r="I7" i="14"/>
  <c r="BL19" i="3"/>
  <c r="BL7" i="3"/>
  <c r="I91" i="11"/>
  <c r="L60" i="11"/>
  <c r="W60" i="11" s="1"/>
  <c r="AA8" i="11"/>
  <c r="R10" i="11"/>
  <c r="E83" i="11"/>
  <c r="K92" i="11"/>
  <c r="AA20" i="11"/>
  <c r="L93" i="11"/>
  <c r="AB21" i="11"/>
  <c r="AA21" i="11"/>
  <c r="Z21" i="11"/>
  <c r="Y21" i="11"/>
  <c r="X21" i="11"/>
  <c r="W21" i="11"/>
  <c r="V21" i="11"/>
  <c r="U21" i="11"/>
  <c r="T21" i="11"/>
  <c r="S21" i="11"/>
  <c r="I97" i="11"/>
  <c r="Y25" i="11"/>
  <c r="L50" i="11"/>
  <c r="AB57" i="11"/>
  <c r="AA57" i="11"/>
  <c r="Z57" i="11"/>
  <c r="Y57" i="11"/>
  <c r="X57" i="11"/>
  <c r="W57" i="11"/>
  <c r="V57" i="11"/>
  <c r="U57" i="11"/>
  <c r="T57" i="11"/>
  <c r="S57" i="11"/>
  <c r="L42" i="10"/>
  <c r="V15" i="11"/>
  <c r="L87" i="11"/>
  <c r="AB15" i="11"/>
  <c r="AA15" i="11"/>
  <c r="Z15" i="11"/>
  <c r="Y15" i="11"/>
  <c r="AA50" i="11"/>
  <c r="AA43" i="11"/>
  <c r="F78" i="11"/>
  <c r="L6" i="11"/>
  <c r="L11" i="11"/>
  <c r="U11" i="11" s="1"/>
  <c r="B88" i="11"/>
  <c r="L16" i="11"/>
  <c r="S16" i="11" s="1"/>
  <c r="J92" i="11"/>
  <c r="Z20" i="11"/>
  <c r="L25" i="11"/>
  <c r="H97" i="11"/>
  <c r="X25" i="11"/>
  <c r="V42" i="11"/>
  <c r="L42" i="11"/>
  <c r="L47" i="11"/>
  <c r="L52" i="11"/>
  <c r="R52" i="11" s="1"/>
  <c r="L61" i="11"/>
  <c r="X61" i="11" s="1"/>
  <c r="BL21" i="3"/>
  <c r="BL9" i="3"/>
  <c r="R9" i="11"/>
  <c r="T23" i="11"/>
  <c r="B94" i="11"/>
  <c r="L8" i="11"/>
  <c r="M15" i="11"/>
  <c r="N15" i="11" s="1"/>
  <c r="M51" i="11"/>
  <c r="N51" i="11" s="1"/>
  <c r="BA22" i="3"/>
  <c r="D32" i="25"/>
  <c r="D35" i="25"/>
  <c r="H36" i="25"/>
  <c r="D38" i="25"/>
  <c r="D41" i="25"/>
  <c r="D44" i="25"/>
  <c r="D47" i="25"/>
  <c r="E32" i="25"/>
  <c r="E35" i="25"/>
  <c r="E38" i="25"/>
  <c r="E41" i="25"/>
  <c r="E44" i="25"/>
  <c r="E47" i="25"/>
  <c r="B31" i="25"/>
  <c r="F32" i="25"/>
  <c r="F35" i="25"/>
  <c r="F38" i="25"/>
  <c r="B40" i="25"/>
  <c r="F41" i="25"/>
  <c r="B43" i="25"/>
  <c r="F44" i="25"/>
  <c r="B46" i="25"/>
  <c r="F47" i="25"/>
  <c r="B49" i="25"/>
  <c r="C31" i="25"/>
  <c r="C37" i="25"/>
  <c r="C40" i="25"/>
  <c r="C43" i="25"/>
  <c r="C46" i="25"/>
  <c r="C49" i="25"/>
  <c r="C36" i="25"/>
  <c r="S48" i="11" l="1"/>
  <c r="R48" i="11"/>
  <c r="AB48" i="11"/>
  <c r="AA48" i="11"/>
  <c r="M48" i="11"/>
  <c r="N48" i="11" s="1"/>
  <c r="Z48" i="11"/>
  <c r="Y48" i="11"/>
  <c r="X48" i="11"/>
  <c r="U48" i="11"/>
  <c r="T48" i="11"/>
  <c r="T25" i="11"/>
  <c r="S25" i="11"/>
  <c r="R25" i="11"/>
  <c r="M25" i="11"/>
  <c r="N25" i="11" s="1"/>
  <c r="L97" i="11"/>
  <c r="AB25" i="11"/>
  <c r="AA25" i="11"/>
  <c r="Z25" i="11"/>
  <c r="W25" i="11"/>
  <c r="U25" i="11"/>
  <c r="V25" i="11"/>
  <c r="W48" i="11"/>
  <c r="W64" i="11"/>
  <c r="V64" i="11"/>
  <c r="U64" i="11"/>
  <c r="T64" i="11"/>
  <c r="AB64" i="11"/>
  <c r="AA64" i="11"/>
  <c r="M64" i="11"/>
  <c r="N64" i="11" s="1"/>
  <c r="Z64" i="11"/>
  <c r="Y64" i="11"/>
  <c r="X64" i="11"/>
  <c r="Y18" i="11"/>
  <c r="X18" i="11"/>
  <c r="U18" i="11"/>
  <c r="M18" i="11"/>
  <c r="N18" i="11" s="1"/>
  <c r="S18" i="11"/>
  <c r="R18" i="11"/>
  <c r="L90" i="11"/>
  <c r="AB18" i="11"/>
  <c r="AA18" i="11"/>
  <c r="Z18" i="11"/>
  <c r="V18" i="11"/>
  <c r="T18" i="11"/>
  <c r="S24" i="11"/>
  <c r="R24" i="11"/>
  <c r="L96" i="11"/>
  <c r="AB24" i="11"/>
  <c r="AA24" i="11"/>
  <c r="M24" i="11"/>
  <c r="N24" i="11" s="1"/>
  <c r="Z24" i="11"/>
  <c r="Y24" i="11"/>
  <c r="X24" i="11"/>
  <c r="T24" i="11"/>
  <c r="U24" i="11"/>
  <c r="W28" i="11"/>
  <c r="V28" i="11"/>
  <c r="U28" i="11"/>
  <c r="T28" i="11"/>
  <c r="L100" i="11"/>
  <c r="AB28" i="11"/>
  <c r="AA28" i="11"/>
  <c r="M28" i="11"/>
  <c r="N28" i="11" s="1"/>
  <c r="Z28" i="11"/>
  <c r="Y28" i="11"/>
  <c r="X28" i="11"/>
  <c r="M56" i="11"/>
  <c r="N56" i="11" s="1"/>
  <c r="Y56" i="11"/>
  <c r="X56" i="11"/>
  <c r="W56" i="11"/>
  <c r="V56" i="11"/>
  <c r="U56" i="11"/>
  <c r="T56" i="11"/>
  <c r="S56" i="11"/>
  <c r="R56" i="11"/>
  <c r="AB56" i="11"/>
  <c r="AB22" i="3"/>
  <c r="BL22" i="3" s="1"/>
  <c r="S28" i="11"/>
  <c r="X19" i="11"/>
  <c r="M7" i="11"/>
  <c r="N7" i="11" s="1"/>
  <c r="AA7" i="11"/>
  <c r="AB7" i="11"/>
  <c r="Z7" i="11"/>
  <c r="Y7" i="11"/>
  <c r="S7" i="11"/>
  <c r="X7" i="11"/>
  <c r="W7" i="11"/>
  <c r="L79" i="11"/>
  <c r="V7" i="11"/>
  <c r="U7" i="11"/>
  <c r="T7" i="11"/>
  <c r="R7" i="11"/>
  <c r="R28" i="11"/>
  <c r="U26" i="11"/>
  <c r="M26" i="11"/>
  <c r="N26" i="11" s="1"/>
  <c r="T26" i="11"/>
  <c r="S26" i="11"/>
  <c r="R26" i="11"/>
  <c r="L98" i="11"/>
  <c r="AB26" i="11"/>
  <c r="Y26" i="11"/>
  <c r="X26" i="11"/>
  <c r="W26" i="11"/>
  <c r="V26" i="11"/>
  <c r="R23" i="11"/>
  <c r="L95" i="11"/>
  <c r="AB23" i="11"/>
  <c r="AA23" i="11"/>
  <c r="Z23" i="11"/>
  <c r="Y23" i="11"/>
  <c r="X23" i="11"/>
  <c r="M23" i="11"/>
  <c r="N23" i="11" s="1"/>
  <c r="W23" i="11"/>
  <c r="V23" i="11"/>
  <c r="S23" i="11"/>
  <c r="R59" i="11"/>
  <c r="AB59" i="11"/>
  <c r="AA59" i="11"/>
  <c r="Z59" i="11"/>
  <c r="Y59" i="11"/>
  <c r="X59" i="11"/>
  <c r="M59" i="11"/>
  <c r="N59" i="11" s="1"/>
  <c r="W59" i="11"/>
  <c r="V59" i="11"/>
  <c r="T59" i="11"/>
  <c r="S59" i="11"/>
  <c r="L94" i="11"/>
  <c r="AB22" i="11"/>
  <c r="AA22" i="11"/>
  <c r="Z22" i="11"/>
  <c r="Y22" i="11"/>
  <c r="X22" i="11"/>
  <c r="W22" i="11"/>
  <c r="V22" i="11"/>
  <c r="U22" i="11"/>
  <c r="M22" i="11"/>
  <c r="N22" i="11" s="1"/>
  <c r="T22" i="11"/>
  <c r="S22" i="11"/>
  <c r="R22" i="11"/>
  <c r="M20" i="11"/>
  <c r="N20" i="11" s="1"/>
  <c r="Y20" i="11"/>
  <c r="W20" i="11"/>
  <c r="U20" i="11"/>
  <c r="T20" i="11"/>
  <c r="S20" i="11"/>
  <c r="R20" i="11"/>
  <c r="L92" i="11"/>
  <c r="AB20" i="11"/>
  <c r="X20" i="11"/>
  <c r="V20" i="11"/>
  <c r="Z55" i="11"/>
  <c r="M55" i="11"/>
  <c r="N55" i="11" s="1"/>
  <c r="W55" i="11"/>
  <c r="V55" i="11"/>
  <c r="U55" i="11"/>
  <c r="T55" i="11"/>
  <c r="S55" i="11"/>
  <c r="R55" i="11"/>
  <c r="AA55" i="11"/>
  <c r="AB55" i="11"/>
  <c r="T61" i="11"/>
  <c r="S61" i="11"/>
  <c r="R61" i="11"/>
  <c r="M61" i="11"/>
  <c r="N61" i="11" s="1"/>
  <c r="AB61" i="11"/>
  <c r="AA61" i="11"/>
  <c r="Z61" i="11"/>
  <c r="W61" i="11"/>
  <c r="V61" i="11"/>
  <c r="U61" i="11"/>
  <c r="Y54" i="11"/>
  <c r="X54" i="11"/>
  <c r="U54" i="11"/>
  <c r="M54" i="11"/>
  <c r="N54" i="11" s="1"/>
  <c r="T54" i="11"/>
  <c r="S54" i="11"/>
  <c r="R54" i="11"/>
  <c r="AB54" i="11"/>
  <c r="AA54" i="11"/>
  <c r="Z54" i="11"/>
  <c r="Z56" i="11"/>
  <c r="L83" i="11"/>
  <c r="M11" i="11"/>
  <c r="N11" i="11" s="1"/>
  <c r="W11" i="11"/>
  <c r="V11" i="11"/>
  <c r="X11" i="11"/>
  <c r="T11" i="11"/>
  <c r="S11" i="11"/>
  <c r="Z11" i="11"/>
  <c r="R11" i="11"/>
  <c r="AB11" i="11"/>
  <c r="AA11" i="11"/>
  <c r="Y11" i="11"/>
  <c r="S52" i="11"/>
  <c r="M6" i="11"/>
  <c r="N6" i="11" s="1"/>
  <c r="L78" i="11"/>
  <c r="AB6" i="11"/>
  <c r="Y6" i="11"/>
  <c r="X6" i="11"/>
  <c r="W6" i="11"/>
  <c r="U6" i="11"/>
  <c r="Z6" i="11"/>
  <c r="T6" i="11"/>
  <c r="S6" i="11"/>
  <c r="R6" i="11"/>
  <c r="AA6" i="11"/>
  <c r="U50" i="11"/>
  <c r="M50" i="11"/>
  <c r="N50" i="11" s="1"/>
  <c r="T50" i="11"/>
  <c r="S50" i="11"/>
  <c r="R50" i="11"/>
  <c r="AB50" i="11"/>
  <c r="Y50" i="11"/>
  <c r="X50" i="11"/>
  <c r="V50" i="11"/>
  <c r="W50" i="11"/>
  <c r="AB58" i="11"/>
  <c r="AA58" i="11"/>
  <c r="Z58" i="11"/>
  <c r="Y58" i="11"/>
  <c r="X58" i="11"/>
  <c r="W58" i="11"/>
  <c r="V58" i="11"/>
  <c r="U58" i="11"/>
  <c r="M58" i="11"/>
  <c r="N58" i="11" s="1"/>
  <c r="T58" i="11"/>
  <c r="S58" i="11"/>
  <c r="R58" i="11"/>
  <c r="T49" i="11"/>
  <c r="S49" i="11"/>
  <c r="R49" i="11"/>
  <c r="M49" i="11"/>
  <c r="N49" i="11" s="1"/>
  <c r="AB49" i="11"/>
  <c r="AA49" i="11"/>
  <c r="Z49" i="11"/>
  <c r="W49" i="11"/>
  <c r="U49" i="11"/>
  <c r="V49" i="11"/>
  <c r="Z50" i="11"/>
  <c r="U14" i="11"/>
  <c r="M14" i="11"/>
  <c r="N14" i="11" s="1"/>
  <c r="L86" i="11"/>
  <c r="Y14" i="11"/>
  <c r="X14" i="11"/>
  <c r="W14" i="11"/>
  <c r="V14" i="11"/>
  <c r="T14" i="11"/>
  <c r="S14" i="11"/>
  <c r="R14" i="11"/>
  <c r="AB14" i="11"/>
  <c r="W16" i="11"/>
  <c r="L88" i="11"/>
  <c r="AB16" i="11"/>
  <c r="AA16" i="11"/>
  <c r="M16" i="11"/>
  <c r="N16" i="11" s="1"/>
  <c r="Z16" i="11"/>
  <c r="V16" i="11"/>
  <c r="U16" i="11"/>
  <c r="T16" i="11"/>
  <c r="X16" i="11"/>
  <c r="Y16" i="11"/>
  <c r="Z19" i="11"/>
  <c r="M19" i="11"/>
  <c r="N19" i="11" s="1"/>
  <c r="V19" i="11"/>
  <c r="T19" i="11"/>
  <c r="S19" i="11"/>
  <c r="R19" i="11"/>
  <c r="AB19" i="11"/>
  <c r="L91" i="11"/>
  <c r="U19" i="11"/>
  <c r="AA19" i="11"/>
  <c r="W19" i="11"/>
  <c r="AA56" i="11"/>
  <c r="S60" i="11"/>
  <c r="R60" i="11"/>
  <c r="AB60" i="11"/>
  <c r="AA60" i="11"/>
  <c r="M60" i="11"/>
  <c r="N60" i="11" s="1"/>
  <c r="Z60" i="11"/>
  <c r="Y60" i="11"/>
  <c r="X60" i="11"/>
  <c r="U60" i="11"/>
  <c r="T60" i="11"/>
  <c r="X17" i="11"/>
  <c r="V17" i="11"/>
  <c r="R17" i="11"/>
  <c r="M17" i="11"/>
  <c r="N17" i="11" s="1"/>
  <c r="L89" i="11"/>
  <c r="AB17" i="11"/>
  <c r="AA17" i="11"/>
  <c r="Z17" i="11"/>
  <c r="Y17" i="11"/>
  <c r="T17" i="11"/>
  <c r="W17" i="11"/>
  <c r="U17" i="11"/>
  <c r="S17" i="11"/>
  <c r="T13" i="11"/>
  <c r="M13" i="11"/>
  <c r="N13" i="11" s="1"/>
  <c r="L85" i="11"/>
  <c r="Z13" i="11"/>
  <c r="W13" i="11"/>
  <c r="S13" i="11"/>
  <c r="U13" i="11"/>
  <c r="AB13" i="11"/>
  <c r="AA13" i="11"/>
  <c r="V13" i="11"/>
  <c r="R13" i="11"/>
  <c r="W52" i="11"/>
  <c r="V52" i="11"/>
  <c r="U52" i="11"/>
  <c r="T52" i="11"/>
  <c r="AB52" i="11"/>
  <c r="AA52" i="11"/>
  <c r="M52" i="11"/>
  <c r="N52" i="11" s="1"/>
  <c r="Z52" i="11"/>
  <c r="Y52" i="11"/>
  <c r="X52" i="11"/>
  <c r="R47" i="11"/>
  <c r="AB47" i="11"/>
  <c r="AA47" i="11"/>
  <c r="Z47" i="11"/>
  <c r="Y47" i="11"/>
  <c r="X47" i="11"/>
  <c r="M47" i="11"/>
  <c r="N47" i="11" s="1"/>
  <c r="W47" i="11"/>
  <c r="V47" i="11"/>
  <c r="T47" i="11"/>
  <c r="S47" i="11"/>
  <c r="BK22" i="3"/>
  <c r="X53" i="11"/>
  <c r="W53" i="11"/>
  <c r="V53" i="11"/>
  <c r="S53" i="11"/>
  <c r="R53" i="11"/>
  <c r="M53" i="11"/>
  <c r="N53" i="11" s="1"/>
  <c r="AB53" i="11"/>
  <c r="AA53" i="11"/>
  <c r="Z53" i="11"/>
  <c r="Y53" i="11"/>
  <c r="Y13" i="11"/>
  <c r="AB46" i="11"/>
  <c r="AA46" i="11"/>
  <c r="Z46" i="11"/>
  <c r="Y46" i="11"/>
  <c r="X46" i="11"/>
  <c r="W46" i="11"/>
  <c r="V46" i="11"/>
  <c r="U46" i="11"/>
  <c r="M46" i="11"/>
  <c r="N46" i="11" s="1"/>
  <c r="T46" i="11"/>
  <c r="L82" i="11"/>
  <c r="M10" i="11"/>
  <c r="N10" i="11" s="1"/>
  <c r="T10" i="11"/>
  <c r="U10" i="11"/>
  <c r="AB10" i="11"/>
  <c r="Y10" i="11"/>
  <c r="AA10" i="11"/>
  <c r="Z10" i="11"/>
  <c r="X10" i="11"/>
  <c r="V10" i="11"/>
  <c r="W10" i="11"/>
  <c r="R16" i="11"/>
  <c r="V54" i="11"/>
  <c r="Y61" i="11"/>
  <c r="U47" i="11"/>
  <c r="M8" i="11"/>
  <c r="N8" i="11" s="1"/>
  <c r="R8" i="11"/>
  <c r="U8" i="11"/>
  <c r="AB8" i="11"/>
  <c r="T8" i="11"/>
  <c r="Z8" i="11"/>
  <c r="Y8" i="11"/>
  <c r="X8" i="11"/>
  <c r="L80" i="11"/>
  <c r="W8" i="11"/>
  <c r="V8" i="11"/>
  <c r="S8" i="11"/>
  <c r="Y42" i="11"/>
  <c r="X42" i="11"/>
  <c r="U42" i="11"/>
  <c r="M42" i="11"/>
  <c r="N42" i="11" s="1"/>
  <c r="T42" i="11"/>
  <c r="S42" i="11"/>
  <c r="R42" i="11"/>
  <c r="AB42" i="11"/>
  <c r="Z42" i="11"/>
  <c r="AA42" i="11"/>
  <c r="W42" i="11"/>
  <c r="T53" i="11"/>
  <c r="S12" i="11"/>
  <c r="L84" i="11"/>
  <c r="M12" i="11"/>
  <c r="N12" i="11" s="1"/>
  <c r="Y12" i="11"/>
  <c r="AA12" i="11"/>
  <c r="Z12" i="11"/>
  <c r="X12" i="11"/>
  <c r="W12" i="11"/>
  <c r="AB12" i="11"/>
  <c r="U12" i="11"/>
  <c r="T12" i="11"/>
  <c r="R12" i="11"/>
  <c r="M44" i="11"/>
  <c r="N44" i="11" s="1"/>
  <c r="Y44" i="11"/>
  <c r="X44" i="11"/>
  <c r="W44" i="11"/>
  <c r="V44" i="11"/>
  <c r="U44" i="11"/>
  <c r="T44" i="11"/>
  <c r="S44" i="11"/>
  <c r="R44" i="11"/>
  <c r="AB44" i="11"/>
  <c r="S64" i="11"/>
  <c r="X41" i="11"/>
  <c r="W41" i="11"/>
  <c r="V41" i="11"/>
  <c r="S41" i="11"/>
  <c r="R41" i="11"/>
  <c r="M41" i="11"/>
  <c r="N41" i="11" s="1"/>
  <c r="AB41" i="11"/>
  <c r="AA41" i="11"/>
  <c r="Z41" i="11"/>
  <c r="Y41" i="11"/>
  <c r="M5" i="11"/>
  <c r="N5" i="11" s="1"/>
  <c r="L77" i="11"/>
  <c r="X5" i="11"/>
  <c r="W5" i="11"/>
  <c r="V5" i="11"/>
  <c r="S5" i="11"/>
  <c r="AA5" i="11"/>
  <c r="R5" i="11"/>
  <c r="AB5" i="11"/>
  <c r="Y5" i="11"/>
  <c r="Z5" i="11"/>
  <c r="S46" i="11"/>
</calcChain>
</file>

<file path=xl/sharedStrings.xml><?xml version="1.0" encoding="utf-8"?>
<sst xmlns="http://schemas.openxmlformats.org/spreadsheetml/2006/main" count="1350" uniqueCount="443">
  <si>
    <t>　　</t>
    <phoneticPr fontId="3"/>
  </si>
  <si>
    <t>英国</t>
    <rPh sb="0" eb="2">
      <t>エイコク</t>
    </rPh>
    <phoneticPr fontId="3"/>
  </si>
  <si>
    <t>オランダ</t>
    <phoneticPr fontId="3"/>
  </si>
  <si>
    <t>フランス</t>
    <phoneticPr fontId="3"/>
  </si>
  <si>
    <t>オーストリア＝ハンガリー</t>
    <phoneticPr fontId="3"/>
  </si>
  <si>
    <t>中国</t>
    <rPh sb="0" eb="2">
      <t>チュウゴク</t>
    </rPh>
    <phoneticPr fontId="3"/>
  </si>
  <si>
    <t>ギリシャ</t>
    <phoneticPr fontId="3"/>
  </si>
  <si>
    <t>アメリカ合衆国</t>
    <rPh sb="4" eb="7">
      <t>ガッシュウコク</t>
    </rPh>
    <phoneticPr fontId="3"/>
  </si>
  <si>
    <t>日本</t>
    <rPh sb="0" eb="2">
      <t>ニホン</t>
    </rPh>
    <phoneticPr fontId="3"/>
  </si>
  <si>
    <t>その他</t>
    <rPh sb="2" eb="3">
      <t>タ</t>
    </rPh>
    <phoneticPr fontId="3"/>
  </si>
  <si>
    <t>合計</t>
    <rPh sb="0" eb="2">
      <t>ゴウケイ</t>
    </rPh>
    <phoneticPr fontId="3"/>
  </si>
  <si>
    <t>デンマーク</t>
    <phoneticPr fontId="3"/>
  </si>
  <si>
    <t>スウェーデン</t>
    <phoneticPr fontId="3"/>
  </si>
  <si>
    <t>ノルウェー</t>
    <phoneticPr fontId="3"/>
  </si>
  <si>
    <t>エジプト</t>
    <phoneticPr fontId="3"/>
  </si>
  <si>
    <t>スペイン</t>
    <phoneticPr fontId="3"/>
  </si>
  <si>
    <t>ポルトガル</t>
    <phoneticPr fontId="3"/>
  </si>
  <si>
    <t>-</t>
    <phoneticPr fontId="3"/>
  </si>
  <si>
    <t>インド</t>
    <phoneticPr fontId="3"/>
  </si>
  <si>
    <t>ブルガリア</t>
    <phoneticPr fontId="3"/>
  </si>
  <si>
    <t>-</t>
    <phoneticPr fontId="3"/>
  </si>
  <si>
    <t>セルビア</t>
    <phoneticPr fontId="3"/>
  </si>
  <si>
    <t>アフガニスタン</t>
    <phoneticPr fontId="3"/>
  </si>
  <si>
    <t>ブラジル</t>
    <phoneticPr fontId="3"/>
  </si>
  <si>
    <t>ラトヴィア</t>
    <phoneticPr fontId="3"/>
  </si>
  <si>
    <t>エストニア</t>
    <phoneticPr fontId="3"/>
  </si>
  <si>
    <t>スイス</t>
    <phoneticPr fontId="3"/>
  </si>
  <si>
    <t>SITC 03, 04, 05, 06, 07, 09, 11, 12</t>
    <phoneticPr fontId="3"/>
  </si>
  <si>
    <t>-</t>
    <phoneticPr fontId="3"/>
  </si>
  <si>
    <t>-</t>
    <phoneticPr fontId="3"/>
  </si>
  <si>
    <t>-</t>
    <phoneticPr fontId="3"/>
  </si>
  <si>
    <t>1914年の順位</t>
    <rPh sb="4" eb="5">
      <t>ネン</t>
    </rPh>
    <rPh sb="6" eb="8">
      <t>ジュンイ</t>
    </rPh>
    <phoneticPr fontId="3"/>
  </si>
  <si>
    <t>ドイツ</t>
    <phoneticPr fontId="3"/>
  </si>
  <si>
    <t>ベルギー</t>
    <phoneticPr fontId="3"/>
  </si>
  <si>
    <t>イタリア</t>
    <phoneticPr fontId="3"/>
  </si>
  <si>
    <t>フィンランド</t>
    <phoneticPr fontId="3"/>
  </si>
  <si>
    <t>ペルシャ</t>
    <phoneticPr fontId="3"/>
  </si>
  <si>
    <t>トルコ</t>
    <phoneticPr fontId="3"/>
  </si>
  <si>
    <t>ルーマニア</t>
    <phoneticPr fontId="3"/>
  </si>
  <si>
    <t>1000金ルーブル</t>
    <rPh sb="4" eb="5">
      <t>キン</t>
    </rPh>
    <phoneticPr fontId="3"/>
  </si>
  <si>
    <r>
      <t>出所）</t>
    </r>
    <r>
      <rPr>
        <sz val="11"/>
        <rFont val="ＭＳ Ｐゴシック"/>
        <family val="3"/>
        <charset val="128"/>
      </rPr>
      <t>統計表*.1および</t>
    </r>
    <r>
      <rPr>
        <i/>
        <sz val="11"/>
        <rFont val="Times New Roman"/>
        <family val="1"/>
      </rPr>
      <t>Ежегодник Россий</t>
    </r>
    <r>
      <rPr>
        <sz val="11"/>
        <rFont val="Times New Roman"/>
        <family val="1"/>
      </rPr>
      <t>, 1913г, с. 1; 1914г, с.1; 1915г.с.1.</t>
    </r>
    <rPh sb="0" eb="2">
      <t>シュッショ</t>
    </rPh>
    <rPh sb="3" eb="6">
      <t>トウケイヒョウ</t>
    </rPh>
    <phoneticPr fontId="3"/>
  </si>
  <si>
    <t>表*.1  食料輸出の構造</t>
    <rPh sb="0" eb="1">
      <t>ヒョウ</t>
    </rPh>
    <rPh sb="6" eb="10">
      <t>ショクリョウユシュツ</t>
    </rPh>
    <rPh sb="11" eb="13">
      <t>コウゾウ</t>
    </rPh>
    <phoneticPr fontId="3"/>
  </si>
  <si>
    <t>(2) / (1) (%)</t>
    <phoneticPr fontId="3"/>
  </si>
  <si>
    <t>(1) 食料</t>
    <rPh sb="4" eb="6">
      <t>ショクリョウ</t>
    </rPh>
    <phoneticPr fontId="3"/>
  </si>
  <si>
    <t>(2) うち穀物・同製品</t>
    <rPh sb="6" eb="8">
      <t>コクモツ</t>
    </rPh>
    <rPh sb="9" eb="12">
      <t>ドウセイヒン</t>
    </rPh>
    <phoneticPr fontId="3"/>
  </si>
  <si>
    <t>1921/22</t>
  </si>
  <si>
    <t>1922/23</t>
  </si>
  <si>
    <t>1923/24</t>
  </si>
  <si>
    <t>1924/25</t>
  </si>
  <si>
    <t>1925/26</t>
  </si>
  <si>
    <t>1926/27</t>
  </si>
  <si>
    <t>1927/28</t>
  </si>
  <si>
    <t>1928/10-12</t>
  </si>
  <si>
    <t>1929</t>
  </si>
  <si>
    <t>計</t>
    <rPh sb="0" eb="1">
      <t>ケイ</t>
    </rPh>
    <phoneticPr fontId="3"/>
  </si>
  <si>
    <t>輸出</t>
    <rPh sb="0" eb="2">
      <t>ユシュツ</t>
    </rPh>
    <phoneticPr fontId="3"/>
  </si>
  <si>
    <t>輸入</t>
    <rPh sb="0" eb="2">
      <t>ユニュウ</t>
    </rPh>
    <phoneticPr fontId="3"/>
  </si>
  <si>
    <t>収支</t>
    <rPh sb="0" eb="2">
      <t>シュウシ</t>
    </rPh>
    <phoneticPr fontId="3"/>
  </si>
  <si>
    <t>1914年順位</t>
    <rPh sb="4" eb="5">
      <t>ネン</t>
    </rPh>
    <rPh sb="5" eb="7">
      <t>ジュンイ</t>
    </rPh>
    <phoneticPr fontId="3"/>
  </si>
  <si>
    <t>ドイツ</t>
    <phoneticPr fontId="3"/>
  </si>
  <si>
    <t>ベルギー</t>
    <phoneticPr fontId="3"/>
  </si>
  <si>
    <t>フランス</t>
    <phoneticPr fontId="3"/>
  </si>
  <si>
    <t>エジプト</t>
    <phoneticPr fontId="3"/>
  </si>
  <si>
    <t>オーストリア(＝ハンガリー)</t>
    <phoneticPr fontId="3"/>
  </si>
  <si>
    <t>ペルシャ</t>
    <phoneticPr fontId="3"/>
  </si>
  <si>
    <t>フィンランド</t>
    <phoneticPr fontId="3"/>
  </si>
  <si>
    <t>イタリア</t>
    <phoneticPr fontId="3"/>
  </si>
  <si>
    <t>インド</t>
    <phoneticPr fontId="3"/>
  </si>
  <si>
    <t>オランダ</t>
    <phoneticPr fontId="3"/>
  </si>
  <si>
    <t>ノルウェー</t>
    <phoneticPr fontId="3"/>
  </si>
  <si>
    <t>ポルトガル</t>
    <phoneticPr fontId="3"/>
  </si>
  <si>
    <t>デンマーク</t>
    <phoneticPr fontId="3"/>
  </si>
  <si>
    <t>アフガニスタン</t>
    <phoneticPr fontId="3"/>
  </si>
  <si>
    <t>ブラジル</t>
    <phoneticPr fontId="3"/>
  </si>
  <si>
    <t>ギリシャ</t>
    <phoneticPr fontId="3"/>
  </si>
  <si>
    <t>ブルガリア</t>
    <phoneticPr fontId="3"/>
  </si>
  <si>
    <t>セルビア</t>
    <phoneticPr fontId="3"/>
  </si>
  <si>
    <t>カナダ</t>
    <phoneticPr fontId="3"/>
  </si>
  <si>
    <t>ラトヴィア</t>
    <phoneticPr fontId="3"/>
  </si>
  <si>
    <t>エストニア</t>
    <phoneticPr fontId="3"/>
  </si>
  <si>
    <t>Simchera (millions of Ruble)</t>
    <phoneticPr fontId="3"/>
  </si>
  <si>
    <t>未分類</t>
    <rPh sb="0" eb="3">
      <t>ミブンルイ</t>
    </rPh>
    <phoneticPr fontId="3"/>
  </si>
  <si>
    <t>外国貿易年鑑の公式合計額</t>
    <rPh sb="0" eb="2">
      <t>ガイコク</t>
    </rPh>
    <rPh sb="2" eb="4">
      <t>ボウエキ</t>
    </rPh>
    <rPh sb="4" eb="6">
      <t>ネンカン</t>
    </rPh>
    <rPh sb="7" eb="9">
      <t>コウシキ</t>
    </rPh>
    <rPh sb="9" eb="11">
      <t>ゴウケイ</t>
    </rPh>
    <rPh sb="11" eb="12">
      <t>ガク</t>
    </rPh>
    <phoneticPr fontId="3"/>
  </si>
  <si>
    <t>未分類の公式合計額中の比率（%）</t>
    <rPh sb="0" eb="3">
      <t>ミブンルイ</t>
    </rPh>
    <rPh sb="4" eb="6">
      <t>コウシキ</t>
    </rPh>
    <rPh sb="6" eb="10">
      <t>ゴウケイガクチュウ</t>
    </rPh>
    <rPh sb="11" eb="13">
      <t>ヒリツ</t>
    </rPh>
    <phoneticPr fontId="3"/>
  </si>
  <si>
    <t>SITC Rev. 1 の番号</t>
    <rPh sb="13" eb="15">
      <t>バンゴウ</t>
    </rPh>
    <phoneticPr fontId="3"/>
  </si>
  <si>
    <t>統計表8-5 ソ連期の輸出（SITC 1桁分類）　1918 - 1940 （1000ルーブル）</t>
    <rPh sb="0" eb="2">
      <t>トウケイ</t>
    </rPh>
    <rPh sb="2" eb="3">
      <t>ヒョウ</t>
    </rPh>
    <rPh sb="8" eb="10">
      <t>レンキ</t>
    </rPh>
    <rPh sb="11" eb="13">
      <t>ユシュツ</t>
    </rPh>
    <rPh sb="20" eb="21">
      <t>ケタ</t>
    </rPh>
    <rPh sb="21" eb="23">
      <t>ブンルイ</t>
    </rPh>
    <phoneticPr fontId="3"/>
  </si>
  <si>
    <t>統計表8-6 ソ連期の輸入（SITC 1桁分類）　1918 - 1940 （1000ルーブル）</t>
    <rPh sb="0" eb="2">
      <t>トウケイ</t>
    </rPh>
    <rPh sb="2" eb="3">
      <t>ヒョウ</t>
    </rPh>
    <rPh sb="8" eb="10">
      <t>レンキ</t>
    </rPh>
    <rPh sb="11" eb="12">
      <t>ユシュツ</t>
    </rPh>
    <rPh sb="12" eb="13">
      <t>ニュウ</t>
    </rPh>
    <rPh sb="20" eb="21">
      <t>ケタ</t>
    </rPh>
    <rPh sb="21" eb="23">
      <t>ブンルイ</t>
    </rPh>
    <phoneticPr fontId="3"/>
  </si>
  <si>
    <t>統計表8-7 ソ連期の貿易収支（SITC 1桁分類）　1918 - 1940 （1000ルーブル）</t>
    <rPh sb="0" eb="2">
      <t>トウケイ</t>
    </rPh>
    <rPh sb="2" eb="3">
      <t>ヒョウ</t>
    </rPh>
    <rPh sb="8" eb="10">
      <t>レンキ</t>
    </rPh>
    <rPh sb="11" eb="13">
      <t>ボウエキ</t>
    </rPh>
    <rPh sb="13" eb="15">
      <t>シュウシ</t>
    </rPh>
    <rPh sb="22" eb="23">
      <t>ケタ</t>
    </rPh>
    <rPh sb="23" eb="25">
      <t>ブンルイ</t>
    </rPh>
    <phoneticPr fontId="3"/>
  </si>
  <si>
    <t>0 〜 9</t>
  </si>
  <si>
    <t>品目内容</t>
  </si>
  <si>
    <t>食料および動物</t>
  </si>
  <si>
    <t>飲料およびタバコ</t>
  </si>
  <si>
    <t>食用に適しない原材料（鉱物性燃料を除く）</t>
  </si>
  <si>
    <t>鉱物性燃料、潤滑油その他これに類するもの</t>
  </si>
  <si>
    <t>動物性または植物性の油脂</t>
  </si>
  <si>
    <t>化学工業生産品</t>
  </si>
  <si>
    <t>原材料別製品</t>
  </si>
  <si>
    <t>機械類および輸送用機器類</t>
  </si>
  <si>
    <t>雑製品</t>
  </si>
  <si>
    <t>特殊取扱品（大分類0〜8以外のもの）</t>
  </si>
  <si>
    <t>SITC Rev. 1</t>
    <phoneticPr fontId="3"/>
  </si>
  <si>
    <t>SITC Rev. 1</t>
    <phoneticPr fontId="3"/>
  </si>
  <si>
    <t>1〜9 合計</t>
    <phoneticPr fontId="3"/>
  </si>
  <si>
    <t>百万ルーブル</t>
    <rPh sb="0" eb="2">
      <t>ヒャクマン</t>
    </rPh>
    <phoneticPr fontId="3"/>
  </si>
  <si>
    <t>西欧・北米</t>
    <rPh sb="0" eb="2">
      <t>セイオウ</t>
    </rPh>
    <rPh sb="3" eb="5">
      <t>ホクベイ</t>
    </rPh>
    <phoneticPr fontId="3"/>
  </si>
  <si>
    <t>アジア</t>
  </si>
  <si>
    <t>アフリカ</t>
  </si>
  <si>
    <t>中南米</t>
    <rPh sb="0" eb="3">
      <t>チュウナンベイ</t>
    </rPh>
    <phoneticPr fontId="3"/>
  </si>
  <si>
    <t>オセアニア</t>
  </si>
  <si>
    <t>総計（計算値）</t>
    <rPh sb="0" eb="2">
      <t>ソウケイ</t>
    </rPh>
    <rPh sb="3" eb="5">
      <t>ケイサン</t>
    </rPh>
    <rPh sb="5" eb="6">
      <t>チ</t>
    </rPh>
    <phoneticPr fontId="3"/>
  </si>
  <si>
    <t>1928(10～12）</t>
    <phoneticPr fontId="3"/>
  </si>
  <si>
    <t>比重（％）</t>
    <rPh sb="0" eb="2">
      <t>ヒジュウ</t>
    </rPh>
    <phoneticPr fontId="3"/>
  </si>
  <si>
    <t>総計（計算値）</t>
    <rPh sb="0" eb="2">
      <t>ソウケイ</t>
    </rPh>
    <rPh sb="3" eb="6">
      <t>ケイサンチ</t>
    </rPh>
    <phoneticPr fontId="3"/>
  </si>
  <si>
    <t>1928(10～12）</t>
  </si>
  <si>
    <t>統計表 8-8 ソ連期の輸出（SITC 1桁分類）商品グループ別比重　1918 - 1940 （%）</t>
    <rPh sb="0" eb="2">
      <t>トウケイ</t>
    </rPh>
    <rPh sb="2" eb="3">
      <t>ヒョウ</t>
    </rPh>
    <rPh sb="9" eb="11">
      <t>レンキ</t>
    </rPh>
    <rPh sb="12" eb="14">
      <t>ユシュツ</t>
    </rPh>
    <rPh sb="21" eb="22">
      <t>ケタ</t>
    </rPh>
    <rPh sb="22" eb="24">
      <t>ブンルイ</t>
    </rPh>
    <rPh sb="25" eb="27">
      <t>ショウヒン</t>
    </rPh>
    <rPh sb="31" eb="32">
      <t>ベツ</t>
    </rPh>
    <rPh sb="32" eb="34">
      <t>ヒジュウ</t>
    </rPh>
    <phoneticPr fontId="3"/>
  </si>
  <si>
    <t>統計表 8-9 ソ連期の輸入（SITC 1桁分類）商品グループ別比重　1918 - 1940 （%）</t>
    <rPh sb="0" eb="2">
      <t>トウケイ</t>
    </rPh>
    <rPh sb="2" eb="3">
      <t>ヒョウ</t>
    </rPh>
    <rPh sb="9" eb="11">
      <t>レンキ</t>
    </rPh>
    <rPh sb="12" eb="13">
      <t>ユシュツ</t>
    </rPh>
    <rPh sb="13" eb="14">
      <t>ニュウ</t>
    </rPh>
    <rPh sb="21" eb="22">
      <t>ケタ</t>
    </rPh>
    <rPh sb="22" eb="24">
      <t>ブンルイ</t>
    </rPh>
    <rPh sb="25" eb="27">
      <t>ショウヒン</t>
    </rPh>
    <rPh sb="31" eb="32">
      <t>ベツ</t>
    </rPh>
    <rPh sb="32" eb="34">
      <t>ヒジュウ</t>
    </rPh>
    <phoneticPr fontId="3"/>
  </si>
  <si>
    <t>1950年の為替相場なので、1961年に再計算する必要（？）</t>
    <rPh sb="4" eb="5">
      <t>ネン</t>
    </rPh>
    <rPh sb="6" eb="10">
      <t>カワセソウバ</t>
    </rPh>
    <rPh sb="18" eb="19">
      <t>ネン</t>
    </rPh>
    <rPh sb="20" eb="23">
      <t>サイケイサン</t>
    </rPh>
    <rPh sb="25" eb="27">
      <t>ヒツヨウ</t>
    </rPh>
    <phoneticPr fontId="3"/>
  </si>
  <si>
    <t>注）西欧・北米＝オーストリア、ベルギー、イギリス、ギリシャ、デンマーク、西ベルリン、アイルランド、アイスランド、スペイン、キプロス共和国、リヒテンシュタイン、</t>
    <rPh sb="0" eb="1">
      <t>チュウ</t>
    </rPh>
    <rPh sb="2" eb="4">
      <t>セイオウ</t>
    </rPh>
    <rPh sb="5" eb="7">
      <t>ホクベイ</t>
    </rPh>
    <rPh sb="36" eb="37">
      <t>ニシ</t>
    </rPh>
    <rPh sb="65" eb="68">
      <t>キョウワコク</t>
    </rPh>
    <phoneticPr fontId="3"/>
  </si>
  <si>
    <t>ルクセンブルグ、マルタ、オランダ、ノルウェー、ポルトガル、西ドイツ、フィンランド、フランス、スイス、スウェーデン，カナダ、アメリカ合衆国</t>
    <rPh sb="29" eb="30">
      <t>ニシ</t>
    </rPh>
    <rPh sb="65" eb="68">
      <t>ガッシュウコク</t>
    </rPh>
    <phoneticPr fontId="3"/>
  </si>
  <si>
    <t>社会主義国＝ブルガリア、ハンガリー、東ドイツ、ポーランド、ルーマニア、チェコスロヴァキア、ユーゴスラヴィア、ビルマ、北ヴェトナム、</t>
    <rPh sb="0" eb="5">
      <t>シャカイシュギコク</t>
    </rPh>
    <rPh sb="18" eb="19">
      <t>ヒガシ</t>
    </rPh>
    <rPh sb="58" eb="59">
      <t>キタ</t>
    </rPh>
    <phoneticPr fontId="3"/>
  </si>
  <si>
    <t>イエメン人民共和国、カンボジア、中国、朝鮮民主主義共和国、ラオス、キューバ、モンゴル（もちろんこれら諸国は、当時、モンゴルを除いて「社会主義国」ではない）。</t>
    <rPh sb="50" eb="52">
      <t>ショコク</t>
    </rPh>
    <rPh sb="54" eb="56">
      <t>トウジ</t>
    </rPh>
    <rPh sb="62" eb="63">
      <t>ノゾ</t>
    </rPh>
    <rPh sb="66" eb="71">
      <t>シャカイシュギコク</t>
    </rPh>
    <phoneticPr fontId="3"/>
  </si>
  <si>
    <t>アジア＝アフガニスタン、バングラディッシュ、インド、インドネシア、ヨルダン、イラク、イラン、クウェート、レバノン、マレーシア、ネパール、</t>
    <phoneticPr fontId="3"/>
  </si>
  <si>
    <t>アラブ首長国連邦、パキスタン、サウジアラビア、シンガポール、シリア・アラブ共和国、タイ，トルコ、フィリピン、セイロン、香港、韓国、日本</t>
  </si>
  <si>
    <t>アフリカ＝アルジェリア、アンゴラ、ベニン、コート・ジボアール、イエメン・アラブ共和国、ガーナ、ギニア、ダホメ、ギニアビサウ、</t>
    <rPh sb="39" eb="42">
      <t>キョウワコク</t>
    </rPh>
    <phoneticPr fontId="3"/>
  </si>
  <si>
    <t>ザンビア、カメルーン、ケニア、リベリア、リビア、マダガスカル、マリ、モロッコ、モザンビーク、ナイジェリア、ルワンダ、エジプト、</t>
    <phoneticPr fontId="3"/>
  </si>
  <si>
    <t>コンゴ、セネガル、ソマリア、スーダン、シェラレオネ、タンザニア、トーゴ、チュニジア、ウガンダ、チャド、中央アフリカ、赤道ギニア、</t>
    <phoneticPr fontId="3"/>
  </si>
  <si>
    <t>エチオピア、アラブ連合、ローデシア・ニアサランド</t>
  </si>
  <si>
    <t>中南米＝メキシコ、アルゼンチン、ボリビア、ベネズエラ、ガイアナ、グァテマラ、ドミニカ、コロンビア、コスタリカ、ニカラグァ、パナマ、</t>
    <rPh sb="0" eb="3">
      <t>チュウナンベイ</t>
    </rPh>
    <phoneticPr fontId="3"/>
  </si>
  <si>
    <t>ペルー、エルサルバドル、トリニダードドバゴ、ウルグアイ、チリ、エクアドル、ジャマイカ</t>
  </si>
  <si>
    <t>オセアニア＝オーストラリア、ニュージーランド</t>
    <phoneticPr fontId="3"/>
  </si>
  <si>
    <t>出典）[e]</t>
    <rPh sb="0" eb="2">
      <t>シュッテン</t>
    </rPh>
    <phoneticPr fontId="3"/>
  </si>
  <si>
    <t>社会主義諸国</t>
    <rPh sb="0" eb="2">
      <t>シャカイ</t>
    </rPh>
    <rPh sb="2" eb="4">
      <t>シュギ</t>
    </rPh>
    <rPh sb="4" eb="5">
      <t>ショ</t>
    </rPh>
    <rPh sb="5" eb="6">
      <t>コク</t>
    </rPh>
    <phoneticPr fontId="3"/>
  </si>
  <si>
    <t>出典）統計表8-5に同じ．</t>
    <rPh sb="0" eb="2">
      <t>シュッテン</t>
    </rPh>
    <rPh sb="3" eb="6">
      <t>トウケイヒョウ</t>
    </rPh>
    <rPh sb="10" eb="11">
      <t>オナ</t>
    </rPh>
    <phoneticPr fontId="3"/>
  </si>
  <si>
    <t>一般に流布している公式合計額（2）</t>
    <rPh sb="0" eb="2">
      <t>イッパン</t>
    </rPh>
    <rPh sb="3" eb="5">
      <t>ルフ</t>
    </rPh>
    <rPh sb="9" eb="11">
      <t>コウシキ</t>
    </rPh>
    <rPh sb="11" eb="13">
      <t>ゴウケイ</t>
    </rPh>
    <rPh sb="13" eb="14">
      <t>ガク</t>
    </rPh>
    <phoneticPr fontId="3"/>
  </si>
  <si>
    <t>社会主義国</t>
    <rPh sb="0" eb="2">
      <t>シャカイ</t>
    </rPh>
    <rPh sb="2" eb="4">
      <t>シュギ</t>
    </rPh>
    <rPh sb="4" eb="5">
      <t>コク</t>
    </rPh>
    <phoneticPr fontId="3"/>
  </si>
  <si>
    <t>出典）統計表8-17に同じ。</t>
    <rPh sb="0" eb="2">
      <t>シュッテン</t>
    </rPh>
    <rPh sb="3" eb="6">
      <t>トウケイヒョウ</t>
    </rPh>
    <rPh sb="11" eb="12">
      <t>オナ</t>
    </rPh>
    <phoneticPr fontId="3"/>
  </si>
  <si>
    <t>(1) 総額</t>
    <rPh sb="4" eb="6">
      <t>ソウガク</t>
    </rPh>
    <phoneticPr fontId="3"/>
  </si>
  <si>
    <t>　(2) うち民生品あるいは軍事・民生両用品</t>
    <rPh sb="7" eb="10">
      <t>ミンセイヒン</t>
    </rPh>
    <rPh sb="14" eb="16">
      <t>グンジ</t>
    </rPh>
    <rPh sb="17" eb="19">
      <t>ミンセイ</t>
    </rPh>
    <rPh sb="19" eb="22">
      <t>リョウヨウヒン</t>
    </rPh>
    <phoneticPr fontId="3"/>
  </si>
  <si>
    <t xml:space="preserve">  (3) (2) / (1) [%]</t>
    <phoneticPr fontId="3"/>
  </si>
  <si>
    <t>July - Dec. 1945</t>
    <phoneticPr fontId="3"/>
  </si>
  <si>
    <t>Jan. - June 1945</t>
    <phoneticPr fontId="3"/>
  </si>
  <si>
    <t>総計</t>
    <rPh sb="0" eb="2">
      <t>ソウケイ</t>
    </rPh>
    <phoneticPr fontId="3"/>
  </si>
  <si>
    <t>100万ドル</t>
    <rPh sb="3" eb="4">
      <t>マン</t>
    </rPh>
    <phoneticPr fontId="3"/>
  </si>
  <si>
    <t>100万ルーブル</t>
    <rPh sb="3" eb="4">
      <t>マン</t>
    </rPh>
    <phoneticPr fontId="3"/>
  </si>
  <si>
    <t>出典）Harrison, 1996, p. 133, ただし、２つの総計は筆者の計算による。</t>
    <rPh sb="0" eb="2">
      <t>シュッテン</t>
    </rPh>
    <rPh sb="34" eb="36">
      <t>ソウケイ</t>
    </rPh>
    <rPh sb="37" eb="39">
      <t>ヒッシャ</t>
    </rPh>
    <rPh sb="40" eb="42">
      <t>ケイサン</t>
    </rPh>
    <phoneticPr fontId="3"/>
  </si>
  <si>
    <t>0</t>
  </si>
  <si>
    <t>公式統計の合計 (2)</t>
    <rPh sb="0" eb="4">
      <t>コウシキトウケイ</t>
    </rPh>
    <rPh sb="5" eb="7">
      <t>ゴウケイ</t>
    </rPh>
    <phoneticPr fontId="3"/>
  </si>
  <si>
    <r>
      <t>SITC</t>
    </r>
    <r>
      <rPr>
        <sz val="11"/>
        <rFont val="ＭＳ Ｐゴシック"/>
        <family val="3"/>
        <charset val="128"/>
      </rPr>
      <t>合計 (1)</t>
    </r>
    <rPh sb="4" eb="6">
      <t>ゴウケイ</t>
    </rPh>
    <phoneticPr fontId="3"/>
  </si>
  <si>
    <t>統計集の合計 (2)</t>
    <rPh sb="0" eb="3">
      <t>トウケイシュウ</t>
    </rPh>
    <rPh sb="4" eb="6">
      <t>ゴウケイ</t>
    </rPh>
    <phoneticPr fontId="3"/>
  </si>
  <si>
    <t>未分類 (2) - (1)</t>
    <rPh sb="0" eb="3">
      <t>ミブンルイ</t>
    </rPh>
    <phoneticPr fontId="3"/>
  </si>
  <si>
    <t>未分類の比率 {(2) - (1)}/(2) [%]</t>
    <rPh sb="0" eb="3">
      <t>ミブンルイ</t>
    </rPh>
    <rPh sb="4" eb="6">
      <t>ヒリツ</t>
    </rPh>
    <phoneticPr fontId="3"/>
  </si>
  <si>
    <t>未分類の比率 {(2) - (1)}/(2) %</t>
    <rPh sb="0" eb="3">
      <t>ミブンルイ</t>
    </rPh>
    <rPh sb="4" eb="6">
      <t>ヒリツ</t>
    </rPh>
    <phoneticPr fontId="3"/>
  </si>
  <si>
    <t>貴金属</t>
    <rPh sb="0" eb="3">
      <t>キキンゾク</t>
    </rPh>
    <phoneticPr fontId="3"/>
  </si>
  <si>
    <t>カットされていないダイヤモンド</t>
    <phoneticPr fontId="3"/>
  </si>
  <si>
    <t>放射性アイソトープ、非晶質化学品</t>
    <rPh sb="0" eb="3">
      <t>ホウシャセイ</t>
    </rPh>
    <rPh sb="10" eb="12">
      <t>ヒケッショウ</t>
    </rPh>
    <rPh sb="12" eb="13">
      <t>シツ</t>
    </rPh>
    <rPh sb="13" eb="16">
      <t>カガクヒン</t>
    </rPh>
    <phoneticPr fontId="3"/>
  </si>
  <si>
    <t>銀貨（Groats）</t>
    <rPh sb="0" eb="2">
      <t>ギンカ</t>
    </rPh>
    <phoneticPr fontId="3"/>
  </si>
  <si>
    <t>肉製品</t>
    <rPh sb="0" eb="3">
      <t>ニクセイヒン</t>
    </rPh>
    <phoneticPr fontId="3"/>
  </si>
  <si>
    <t>魚製品</t>
    <rPh sb="0" eb="1">
      <t>サカナ</t>
    </rPh>
    <rPh sb="1" eb="3">
      <t>セイヒン</t>
    </rPh>
    <phoneticPr fontId="3"/>
  </si>
  <si>
    <t>他の原材料</t>
    <rPh sb="0" eb="1">
      <t>タ</t>
    </rPh>
    <rPh sb="2" eb="5">
      <t>ゲンザイリョウ</t>
    </rPh>
    <phoneticPr fontId="3"/>
  </si>
  <si>
    <t>カットされたダイヤモンド</t>
    <phoneticPr fontId="3"/>
  </si>
  <si>
    <t>上記に分類できない「未分類」</t>
    <rPh sb="0" eb="2">
      <t>ジョウキ</t>
    </rPh>
    <rPh sb="3" eb="5">
      <t>ブンルイ</t>
    </rPh>
    <rPh sb="10" eb="13">
      <t>ミブンルイ</t>
    </rPh>
    <phoneticPr fontId="3"/>
  </si>
  <si>
    <t>ウラニウム鉱石</t>
    <rPh sb="5" eb="7">
      <t>コウセキ</t>
    </rPh>
    <phoneticPr fontId="3"/>
  </si>
  <si>
    <t>石炭</t>
    <rPh sb="0" eb="2">
      <t>セキタン</t>
    </rPh>
    <phoneticPr fontId="3"/>
  </si>
  <si>
    <t>食料</t>
    <rPh sb="0" eb="2">
      <t>ショクリョウ</t>
    </rPh>
    <phoneticPr fontId="3"/>
  </si>
  <si>
    <t>消費財</t>
    <rPh sb="0" eb="3">
      <t>ショウヒザイ</t>
    </rPh>
    <phoneticPr fontId="3"/>
  </si>
  <si>
    <t>「未分類」輸出総額</t>
    <rPh sb="1" eb="4">
      <t>ミブンルイ</t>
    </rPh>
    <rPh sb="5" eb="7">
      <t>ユシュツ</t>
    </rPh>
    <rPh sb="7" eb="9">
      <t>ソウガク</t>
    </rPh>
    <phoneticPr fontId="3"/>
  </si>
  <si>
    <t>「未分類」輸入総額</t>
    <rPh sb="1" eb="4">
      <t>ミブンルイ</t>
    </rPh>
    <rPh sb="5" eb="7">
      <t>ユニュウ</t>
    </rPh>
    <rPh sb="7" eb="9">
      <t>ソウガク</t>
    </rPh>
    <phoneticPr fontId="3"/>
  </si>
  <si>
    <t>品目</t>
    <rPh sb="0" eb="2">
      <t>ヒンモク</t>
    </rPh>
    <phoneticPr fontId="3"/>
  </si>
  <si>
    <r>
      <t>百万貿易ルーブル</t>
    </r>
    <r>
      <rPr>
        <b/>
        <vertAlign val="superscript"/>
        <sz val="11"/>
        <rFont val="ＭＳ Ｐゴシック"/>
        <family val="3"/>
        <charset val="128"/>
      </rPr>
      <t>1</t>
    </r>
    <rPh sb="0" eb="2">
      <t>ヒャクマン</t>
    </rPh>
    <rPh sb="2" eb="4">
      <t>ボウエキ</t>
    </rPh>
    <phoneticPr fontId="3"/>
  </si>
  <si>
    <r>
      <t>注）</t>
    </r>
    <r>
      <rPr>
        <b/>
        <vertAlign val="superscript"/>
        <sz val="11"/>
        <rFont val="ＭＳ Ｐゴシック"/>
        <family val="3"/>
        <charset val="128"/>
      </rPr>
      <t>1</t>
    </r>
    <r>
      <rPr>
        <sz val="11"/>
        <rFont val="ＭＳ Ｐゴシック"/>
        <family val="3"/>
        <charset val="128"/>
      </rPr>
      <t xml:space="preserve"> = 「貿易ルーブル」とは公式為替相場で換算した貿易額のルー</t>
    </r>
    <rPh sb="0" eb="1">
      <t>チュウ</t>
    </rPh>
    <rPh sb="7" eb="9">
      <t>ボウエキ</t>
    </rPh>
    <rPh sb="16" eb="18">
      <t>コウシキ</t>
    </rPh>
    <rPh sb="18" eb="22">
      <t>カワセソウバ</t>
    </rPh>
    <rPh sb="23" eb="25">
      <t>カンザン</t>
    </rPh>
    <rPh sb="27" eb="30">
      <t>ボウエキガク</t>
    </rPh>
    <phoneticPr fontId="3"/>
  </si>
  <si>
    <t>ブル価値で、統計表8−22、23で利用されているものと同じ。ただし、</t>
    <phoneticPr fontId="3"/>
  </si>
  <si>
    <t>（Treml &amp; Kostinskyによる）</t>
  </si>
  <si>
    <t>「未分類」の額は筆者の計算とは異なる。</t>
    <phoneticPr fontId="3"/>
  </si>
  <si>
    <t>出典）Treml &amp; Kostinsky, 1982, pp. 33 - 34の２つの表から作成。</t>
    <rPh sb="0" eb="2">
      <t>シュッテン</t>
    </rPh>
    <rPh sb="43" eb="44">
      <t>ヒョウ</t>
    </rPh>
    <rPh sb="46" eb="48">
      <t>サクセイ</t>
    </rPh>
    <phoneticPr fontId="3"/>
  </si>
  <si>
    <t>革命ロシア（1918〜1920）</t>
    <rPh sb="0" eb="2">
      <t>カクメイ</t>
    </rPh>
    <phoneticPr fontId="3"/>
  </si>
  <si>
    <t>ネップ（1921〜1928.Sep）</t>
  </si>
  <si>
    <t>農業集団化と第1次5カ年計画（1928Oct. 〜 1932）</t>
  </si>
  <si>
    <t>スターリン体制の確立（1933〜1938）</t>
  </si>
  <si>
    <t>雪解けとスターリン批判（1954〜1961）</t>
  </si>
  <si>
    <t>経済改革の試み（1962〜1967）</t>
  </si>
  <si>
    <t>東西対立と停滞Ⅰ（1968〜1972）</t>
  </si>
  <si>
    <t>第1次石油ショック（1973〜1978）</t>
  </si>
  <si>
    <t>東西対立と停滞Ⅱ（1979〜1984）</t>
  </si>
  <si>
    <t>ペレストロイカ（1985〜1991）</t>
  </si>
  <si>
    <t>第2次石油ショックと東西対立（1979〜1984）</t>
    <rPh sb="0" eb="1">
      <t>ダイ</t>
    </rPh>
    <rPh sb="2" eb="3">
      <t>ジ</t>
    </rPh>
    <rPh sb="3" eb="5">
      <t>セキユ</t>
    </rPh>
    <phoneticPr fontId="3"/>
  </si>
  <si>
    <t>出典）1918 - 40： [d], 1941 - 44：[d], 1946 - 54：[e], 1955 - 87：[f], 1988 - 90： [g], 1991： [h].</t>
    <rPh sb="0" eb="2">
      <t>シュッテン</t>
    </rPh>
    <phoneticPr fontId="3"/>
  </si>
  <si>
    <t>独ソ不可侵から第2次大戦（1939〜1944）</t>
    <phoneticPr fontId="3"/>
  </si>
  <si>
    <r>
      <rPr>
        <b/>
        <vertAlign val="superscript"/>
        <sz val="11"/>
        <rFont val="ＭＳ Ｐゴシック"/>
        <family val="3"/>
        <charset val="128"/>
      </rPr>
      <t xml:space="preserve">２ </t>
    </r>
    <r>
      <rPr>
        <sz val="11"/>
        <rFont val="ＭＳ Ｐゴシック"/>
        <family val="3"/>
        <charset val="128"/>
      </rPr>
      <t>= 1945年の地域別（国別）貿易データを見つけ出すことはできなかった。</t>
    </r>
    <phoneticPr fontId="3"/>
  </si>
  <si>
    <t>出典）統計表8 - 29に同じ。</t>
    <rPh sb="0" eb="2">
      <t>シュッテン</t>
    </rPh>
    <rPh sb="3" eb="5">
      <t>トウケイ</t>
    </rPh>
    <rPh sb="5" eb="6">
      <t>ヒョウ</t>
    </rPh>
    <rPh sb="13" eb="14">
      <t>オナ</t>
    </rPh>
    <phoneticPr fontId="3"/>
  </si>
  <si>
    <t>注）統計表8 - 29に同じ。</t>
    <rPh sb="0" eb="1">
      <t>チュウ</t>
    </rPh>
    <phoneticPr fontId="3"/>
  </si>
  <si>
    <r>
      <t>注）</t>
    </r>
    <r>
      <rPr>
        <b/>
        <vertAlign val="superscript"/>
        <sz val="11"/>
        <rFont val="ＭＳ Ｐゴシック"/>
        <family val="3"/>
        <charset val="128"/>
      </rPr>
      <t>１</t>
    </r>
    <r>
      <rPr>
        <sz val="11"/>
        <rFont val="ＭＳ Ｐゴシック"/>
        <family val="3"/>
        <charset val="128"/>
      </rPr>
      <t>=地域区分は統計表8 - 10と同じ。したがって、のちに社会主義になった国々はすべてこの範疇に含めている。</t>
    </r>
    <rPh sb="0" eb="1">
      <t>チュウ</t>
    </rPh>
    <rPh sb="4" eb="8">
      <t>チイキクブン</t>
    </rPh>
    <rPh sb="9" eb="12">
      <t>トウケイヒョウ</t>
    </rPh>
    <rPh sb="19" eb="20">
      <t>オナ</t>
    </rPh>
    <rPh sb="31" eb="35">
      <t>シャカイシュギ</t>
    </rPh>
    <rPh sb="39" eb="41">
      <t>クニグニ</t>
    </rPh>
    <rPh sb="47" eb="49">
      <t>ハンチュウ</t>
    </rPh>
    <rPh sb="50" eb="51">
      <t>フク</t>
    </rPh>
    <phoneticPr fontId="3"/>
  </si>
  <si>
    <t>記載のものではない。</t>
    <phoneticPr fontId="3"/>
  </si>
  <si>
    <t>なお、構成比計算の基準となる輸出入額の総計は、各地域ごとの金額を筆者が足しあわせたもので、統計集等に</t>
    <phoneticPr fontId="3"/>
  </si>
  <si>
    <t>戦後スターリン（1946〜1953）</t>
    <phoneticPr fontId="3"/>
  </si>
  <si>
    <t>戦後スターリン（1946〜1953）</t>
    <phoneticPr fontId="3"/>
  </si>
  <si>
    <r>
      <t>独ソ不可侵から第2次大戦（1939〜1944）</t>
    </r>
    <r>
      <rPr>
        <b/>
        <vertAlign val="superscript"/>
        <sz val="11"/>
        <rFont val="ＭＳ Ｐゴシック"/>
        <family val="3"/>
        <charset val="128"/>
      </rPr>
      <t>２</t>
    </r>
    <phoneticPr fontId="3"/>
  </si>
  <si>
    <t>統計表8.5 ソ連期の輸出（SITC 1桁分類）　1918 - 1940 （1000ルーブル：すべて1961年1月1日現在の為替レートで計算）</t>
    <rPh sb="0" eb="2">
      <t>トウケイ</t>
    </rPh>
    <rPh sb="2" eb="3">
      <t>ヒョウ</t>
    </rPh>
    <rPh sb="8" eb="10">
      <t>レンキ</t>
    </rPh>
    <rPh sb="11" eb="13">
      <t>ユシュツ</t>
    </rPh>
    <rPh sb="20" eb="21">
      <t>ケタ</t>
    </rPh>
    <rPh sb="21" eb="23">
      <t>ブンルイ</t>
    </rPh>
    <rPh sb="54" eb="55">
      <t>ネン</t>
    </rPh>
    <rPh sb="56" eb="57">
      <t>ガツ</t>
    </rPh>
    <rPh sb="58" eb="59">
      <t>ニチ</t>
    </rPh>
    <rPh sb="59" eb="61">
      <t>ゲンザイ</t>
    </rPh>
    <rPh sb="62" eb="64">
      <t>カワセ</t>
    </rPh>
    <rPh sb="68" eb="70">
      <t>ケイサン</t>
    </rPh>
    <phoneticPr fontId="3"/>
  </si>
  <si>
    <t>統計表8.6 ソ連期の輸入（SITC 1桁分類）　1918 - 1940 （1000ルーブル）</t>
    <rPh sb="0" eb="2">
      <t>トウケイ</t>
    </rPh>
    <rPh sb="2" eb="3">
      <t>ヒョウ</t>
    </rPh>
    <rPh sb="8" eb="10">
      <t>レンキ</t>
    </rPh>
    <rPh sb="11" eb="12">
      <t>ユシュツ</t>
    </rPh>
    <rPh sb="12" eb="13">
      <t>ニュウ</t>
    </rPh>
    <rPh sb="20" eb="21">
      <t>ケタ</t>
    </rPh>
    <rPh sb="21" eb="23">
      <t>ブンルイ</t>
    </rPh>
    <phoneticPr fontId="3"/>
  </si>
  <si>
    <t>統計表8.7 ソ連期の貿易収支（SITC 1桁分類）　1918 - 1940 （1000ルーブル）</t>
    <rPh sb="0" eb="2">
      <t>トウケイ</t>
    </rPh>
    <rPh sb="2" eb="3">
      <t>ヒョウ</t>
    </rPh>
    <rPh sb="8" eb="10">
      <t>レンキ</t>
    </rPh>
    <rPh sb="11" eb="13">
      <t>ボウエキ</t>
    </rPh>
    <rPh sb="13" eb="15">
      <t>シュウシ</t>
    </rPh>
    <rPh sb="22" eb="23">
      <t>ケタ</t>
    </rPh>
    <rPh sb="23" eb="25">
      <t>ブンルイ</t>
    </rPh>
    <phoneticPr fontId="3"/>
  </si>
  <si>
    <t>統計表8.8 ソ連期の輸出（SITC 1桁分類）商品グループ別比重　1918 - 1940 （%）</t>
    <rPh sb="0" eb="2">
      <t>トウケイ</t>
    </rPh>
    <rPh sb="2" eb="3">
      <t>ヒョウ</t>
    </rPh>
    <rPh sb="8" eb="10">
      <t>レンキ</t>
    </rPh>
    <rPh sb="11" eb="13">
      <t>ユシュツ</t>
    </rPh>
    <rPh sb="20" eb="21">
      <t>ケタ</t>
    </rPh>
    <rPh sb="21" eb="23">
      <t>ブンルイ</t>
    </rPh>
    <rPh sb="24" eb="26">
      <t>ショウヒン</t>
    </rPh>
    <rPh sb="30" eb="31">
      <t>ベツ</t>
    </rPh>
    <rPh sb="31" eb="33">
      <t>ヒジュウ</t>
    </rPh>
    <phoneticPr fontId="3"/>
  </si>
  <si>
    <t>統計表8.9 ソ連期の輸入（SITC 1桁分類）商品グループ別比重　1918 - 1940 （%）</t>
    <rPh sb="0" eb="2">
      <t>トウケイ</t>
    </rPh>
    <rPh sb="2" eb="3">
      <t>ヒョウ</t>
    </rPh>
    <rPh sb="8" eb="10">
      <t>レンキ</t>
    </rPh>
    <rPh sb="11" eb="12">
      <t>ユシュツ</t>
    </rPh>
    <rPh sb="12" eb="13">
      <t>ニュウ</t>
    </rPh>
    <rPh sb="20" eb="21">
      <t>ケタ</t>
    </rPh>
    <rPh sb="21" eb="23">
      <t>ブンルイ</t>
    </rPh>
    <rPh sb="24" eb="26">
      <t>ショウヒン</t>
    </rPh>
    <rPh sb="30" eb="31">
      <t>ベツ</t>
    </rPh>
    <rPh sb="31" eb="33">
      <t>ヒジュウ</t>
    </rPh>
    <phoneticPr fontId="3"/>
  </si>
  <si>
    <t>統計表 8.10 地域別ソ連貿易 1918 - 1940（輸出：100万ルーブル）</t>
    <rPh sb="0" eb="3">
      <t>トウケイヒョウ</t>
    </rPh>
    <rPh sb="9" eb="12">
      <t>チイキベツ</t>
    </rPh>
    <rPh sb="13" eb="16">
      <t>レンボウエキ</t>
    </rPh>
    <rPh sb="29" eb="31">
      <t>ユシュツ</t>
    </rPh>
    <rPh sb="35" eb="36">
      <t>マン</t>
    </rPh>
    <phoneticPr fontId="3"/>
  </si>
  <si>
    <t>統計表 8.11 地域別ソ連貿易 1918 - 1940（輸入：100万ルーブル）</t>
    <rPh sb="0" eb="3">
      <t>トウケイヒョウ</t>
    </rPh>
    <rPh sb="9" eb="12">
      <t>チイキベツ</t>
    </rPh>
    <rPh sb="13" eb="16">
      <t>レンボウエキ</t>
    </rPh>
    <rPh sb="29" eb="31">
      <t>ユニュウ</t>
    </rPh>
    <rPh sb="35" eb="36">
      <t>マン</t>
    </rPh>
    <phoneticPr fontId="3"/>
  </si>
  <si>
    <t>統計表 8.12 地域別ソ連貿易 1918 - 1940（収支：100万ルーブル）</t>
    <rPh sb="0" eb="3">
      <t>トウケイヒョウ</t>
    </rPh>
    <rPh sb="9" eb="12">
      <t>チイキベツ</t>
    </rPh>
    <rPh sb="13" eb="16">
      <t>レンボウエキ</t>
    </rPh>
    <rPh sb="29" eb="31">
      <t>シュウシ</t>
    </rPh>
    <rPh sb="35" eb="36">
      <t>マン</t>
    </rPh>
    <phoneticPr fontId="3"/>
  </si>
  <si>
    <t>統計表 8.13 地域別ソ連貿易 1918 - 1940（輸出：%）</t>
    <rPh sb="0" eb="3">
      <t>トウケイヒョウ</t>
    </rPh>
    <rPh sb="9" eb="12">
      <t>チイキベツ</t>
    </rPh>
    <rPh sb="13" eb="16">
      <t>レンボウエキ</t>
    </rPh>
    <rPh sb="29" eb="31">
      <t>ユシュツ</t>
    </rPh>
    <phoneticPr fontId="3"/>
  </si>
  <si>
    <t>統計表 8.14 地域別ソ連貿易 1918 - 1940（輸入：%）</t>
    <rPh sb="0" eb="3">
      <t>トウケイヒョウ</t>
    </rPh>
    <rPh sb="9" eb="12">
      <t>チイキベツ</t>
    </rPh>
    <rPh sb="13" eb="16">
      <t>レンボウエキ</t>
    </rPh>
    <rPh sb="29" eb="31">
      <t>ユニュウ</t>
    </rPh>
    <phoneticPr fontId="3"/>
  </si>
  <si>
    <t>統計表8.17 地域別ソ連貿易 1941 - 1944、輸出（百万ルーブル）</t>
    <rPh sb="0" eb="2">
      <t>トウケイ</t>
    </rPh>
    <rPh sb="2" eb="3">
      <t>ヒョウ</t>
    </rPh>
    <rPh sb="8" eb="11">
      <t>チイキベツ</t>
    </rPh>
    <rPh sb="12" eb="13">
      <t>レンキ</t>
    </rPh>
    <rPh sb="13" eb="15">
      <t>ボウエキ</t>
    </rPh>
    <rPh sb="28" eb="30">
      <t>ユシュツ</t>
    </rPh>
    <rPh sb="31" eb="33">
      <t>ヒャクマン</t>
    </rPh>
    <phoneticPr fontId="3"/>
  </si>
  <si>
    <t>統計表8.18 地域別ソ連貿易 1941 - 1944、輸入（百万ルーブル）</t>
    <rPh sb="0" eb="2">
      <t>トウケイ</t>
    </rPh>
    <rPh sb="2" eb="3">
      <t>ヒョウ</t>
    </rPh>
    <rPh sb="8" eb="11">
      <t>チイキベツ</t>
    </rPh>
    <rPh sb="12" eb="13">
      <t>レンキ</t>
    </rPh>
    <rPh sb="13" eb="15">
      <t>ボウエキ</t>
    </rPh>
    <rPh sb="28" eb="30">
      <t>ユニュウ</t>
    </rPh>
    <rPh sb="31" eb="33">
      <t>ヒャクマン</t>
    </rPh>
    <phoneticPr fontId="3"/>
  </si>
  <si>
    <t>統計表8.18 地域別ソ連貿易 1941 - 1944、輸出（％）</t>
    <rPh sb="0" eb="2">
      <t>トウケイ</t>
    </rPh>
    <rPh sb="2" eb="3">
      <t>ヒョウ</t>
    </rPh>
    <rPh sb="8" eb="11">
      <t>チイキベツ</t>
    </rPh>
    <rPh sb="12" eb="13">
      <t>レンキ</t>
    </rPh>
    <rPh sb="13" eb="15">
      <t>ボウエキ</t>
    </rPh>
    <rPh sb="28" eb="30">
      <t>ユシュツ</t>
    </rPh>
    <phoneticPr fontId="3"/>
  </si>
  <si>
    <t>統計表8.20 地域別ソ連貿易 1941 - 1944、輸入（％）</t>
    <rPh sb="0" eb="2">
      <t>トウケイ</t>
    </rPh>
    <rPh sb="2" eb="3">
      <t>ヒョウ</t>
    </rPh>
    <rPh sb="8" eb="11">
      <t>チイキベツ</t>
    </rPh>
    <rPh sb="12" eb="13">
      <t>レンキ</t>
    </rPh>
    <rPh sb="13" eb="15">
      <t>ボウエキ</t>
    </rPh>
    <rPh sb="28" eb="30">
      <t>ユニュウ</t>
    </rPh>
    <phoneticPr fontId="3"/>
  </si>
  <si>
    <t>統計表8.22 ソ連期の輸出（SITC Rev.1の1桁分類）　1946 - 1991 （1000ルーブル）</t>
    <rPh sb="0" eb="2">
      <t>トウケイ</t>
    </rPh>
    <rPh sb="2" eb="3">
      <t>ヒョウ</t>
    </rPh>
    <phoneticPr fontId="3"/>
  </si>
  <si>
    <t>統計表8.23 ソ連期の輸入（SITC Rev.1の1桁分類）　1946 - 1991（1000ルーブル）</t>
    <rPh sb="0" eb="3">
      <t>トウケイヒョウ</t>
    </rPh>
    <rPh sb="12" eb="14">
      <t>ユニュウ</t>
    </rPh>
    <phoneticPr fontId="3"/>
  </si>
  <si>
    <t>統計8.24 ソ連期の貿易収支（SITC Rev.1の1桁分類）　1946 - 1991 （1000ルーブル）</t>
    <rPh sb="0" eb="2">
      <t>トウケイ</t>
    </rPh>
    <rPh sb="11" eb="15">
      <t>ボウエキシュウシ</t>
    </rPh>
    <phoneticPr fontId="3"/>
  </si>
  <si>
    <t>統計表 8.26 「未分類」の内訳推計1972年</t>
    <rPh sb="0" eb="3">
      <t>トウケイヒョウ</t>
    </rPh>
    <rPh sb="10" eb="13">
      <t>ミブンルイ</t>
    </rPh>
    <rPh sb="15" eb="17">
      <t>ウチワケ</t>
    </rPh>
    <rPh sb="17" eb="19">
      <t>スイケイ</t>
    </rPh>
    <rPh sb="23" eb="24">
      <t>ネン</t>
    </rPh>
    <phoneticPr fontId="3"/>
  </si>
  <si>
    <r>
      <t>統計表 8.29 地域別輸出構成（％）</t>
    </r>
    <r>
      <rPr>
        <b/>
        <vertAlign val="superscript"/>
        <sz val="14"/>
        <rFont val="ＭＳ Ｐゴシック"/>
        <family val="3"/>
        <charset val="128"/>
      </rPr>
      <t>１</t>
    </r>
    <rPh sb="0" eb="3">
      <t>トウケイヒョウ</t>
    </rPh>
    <rPh sb="9" eb="12">
      <t>チイキベツ</t>
    </rPh>
    <rPh sb="12" eb="13">
      <t>ユニュウ</t>
    </rPh>
    <rPh sb="13" eb="14">
      <t>シュツ</t>
    </rPh>
    <rPh sb="14" eb="16">
      <t>コウセイ</t>
    </rPh>
    <phoneticPr fontId="3"/>
  </si>
  <si>
    <t>統計表8.30 地域別輸入構成（％）</t>
    <rPh sb="0" eb="3">
      <t>トウケイヒョウ</t>
    </rPh>
    <rPh sb="8" eb="11">
      <t>ユニュウチイキベツ</t>
    </rPh>
    <rPh sb="11" eb="13">
      <t>ユニュウ</t>
    </rPh>
    <rPh sb="13" eb="15">
      <t>コウセイ</t>
    </rPh>
    <phoneticPr fontId="3"/>
  </si>
  <si>
    <t>出典）統計表 8.33に同じ。</t>
    <rPh sb="0" eb="2">
      <t>シュッテン</t>
    </rPh>
    <rPh sb="3" eb="6">
      <t>トウケイヒョウ</t>
    </rPh>
    <rPh sb="12" eb="13">
      <t>オナ</t>
    </rPh>
    <phoneticPr fontId="3"/>
  </si>
  <si>
    <t>注）地域区分は統計表 8.10と同じ。ただし、エストニア、ラトヴィア、リトアニアは、「西欧・北米」に含め「（旧）社会主義国」には含めない。</t>
    <rPh sb="0" eb="1">
      <t>チュウ</t>
    </rPh>
    <rPh sb="2" eb="6">
      <t>チイキクブン</t>
    </rPh>
    <rPh sb="7" eb="10">
      <t>トウケイヒョウ</t>
    </rPh>
    <rPh sb="16" eb="17">
      <t>オナ</t>
    </rPh>
    <rPh sb="43" eb="45">
      <t>セイオウ</t>
    </rPh>
    <rPh sb="46" eb="48">
      <t>ホクベイ</t>
    </rPh>
    <rPh sb="50" eb="51">
      <t>ニフク</t>
    </rPh>
    <rPh sb="54" eb="61">
      <t>｢キュウシャカイシュギコク</t>
    </rPh>
    <rPh sb="64" eb="65">
      <t>フク</t>
    </rPh>
    <phoneticPr fontId="3"/>
  </si>
  <si>
    <t>（旧）社会主義諸国</t>
    <rPh sb="1" eb="2">
      <t>キュウ</t>
    </rPh>
    <rPh sb="3" eb="5">
      <t>シャカイ</t>
    </rPh>
    <rPh sb="5" eb="7">
      <t>シュギ</t>
    </rPh>
    <rPh sb="7" eb="8">
      <t>ショ</t>
    </rPh>
    <rPh sb="8" eb="9">
      <t>コク</t>
    </rPh>
    <phoneticPr fontId="3"/>
  </si>
  <si>
    <t xml:space="preserve"> </t>
    <phoneticPr fontId="3"/>
  </si>
  <si>
    <t>÷</t>
    <phoneticPr fontId="3"/>
  </si>
  <si>
    <r>
      <t>出典)</t>
    </r>
    <r>
      <rPr>
        <sz val="11"/>
        <rFont val="Times New Roman"/>
        <family val="1"/>
      </rPr>
      <t xml:space="preserve"> 1887-1914: [a]</t>
    </r>
    <r>
      <rPr>
        <sz val="11"/>
        <rFont val="Times New Roman"/>
        <family val="1"/>
      </rPr>
      <t>.</t>
    </r>
    <rPh sb="0" eb="2">
      <t>シュッテン</t>
    </rPh>
    <phoneticPr fontId="3"/>
  </si>
  <si>
    <r>
      <t xml:space="preserve">          1915-1917:[b]</t>
    </r>
    <r>
      <rPr>
        <sz val="11"/>
        <rFont val="Times New Roman"/>
        <family val="1"/>
      </rPr>
      <t xml:space="preserve">. </t>
    </r>
    <r>
      <rPr>
        <b/>
        <i/>
        <sz val="11"/>
        <rFont val="Times New Roman"/>
        <family val="1"/>
      </rPr>
      <t/>
    </r>
    <phoneticPr fontId="3"/>
  </si>
  <si>
    <t>統計表 8.3  帝政ロシアの相手国別輸出構造（1000金ルーブル）</t>
    <rPh sb="0" eb="3">
      <t>トウケイヒョウ</t>
    </rPh>
    <rPh sb="9" eb="11">
      <t>テイセイ</t>
    </rPh>
    <rPh sb="15" eb="19">
      <t>アイテコクベツ</t>
    </rPh>
    <rPh sb="19" eb="21">
      <t>ユシュツ</t>
    </rPh>
    <rPh sb="21" eb="23">
      <t>コウゾウ</t>
    </rPh>
    <rPh sb="28" eb="29">
      <t>キン</t>
    </rPh>
    <phoneticPr fontId="3"/>
  </si>
  <si>
    <t>統計表 8.4  帝政ロシアの国別輸入構造（1000金ルーブル）</t>
    <rPh sb="0" eb="3">
      <t>トウケイヒョウ</t>
    </rPh>
    <rPh sb="9" eb="11">
      <t>テイセイ</t>
    </rPh>
    <rPh sb="15" eb="17">
      <t>クニベツ</t>
    </rPh>
    <rPh sb="17" eb="21">
      <t>ユニュウコウゾウ</t>
    </rPh>
    <rPh sb="26" eb="27">
      <t>キン</t>
    </rPh>
    <phoneticPr fontId="3"/>
  </si>
  <si>
    <r>
      <t>注）</t>
    </r>
    <r>
      <rPr>
        <sz val="11"/>
        <color indexed="10"/>
        <rFont val="ＭＳ Ｐゴシック"/>
        <family val="3"/>
        <charset val="128"/>
      </rPr>
      <t>下線を付したデータ</t>
    </r>
    <r>
      <rPr>
        <sz val="11"/>
        <rFont val="ＭＳ Ｐゴシック"/>
        <family val="3"/>
        <charset val="128"/>
      </rPr>
      <t>は、[b]</t>
    </r>
    <r>
      <rPr>
        <sz val="11"/>
        <rFont val="ＭＳ Ｐゴシック"/>
        <family val="3"/>
        <charset val="128"/>
      </rPr>
      <t>のデータ</t>
    </r>
    <r>
      <rPr>
        <sz val="11"/>
        <rFont val="ＭＳ Ｐゴシック"/>
        <family val="3"/>
        <charset val="128"/>
      </rPr>
      <t>。[a]</t>
    </r>
    <r>
      <rPr>
        <sz val="11"/>
        <rFont val="ＭＳ Ｐゴシック"/>
        <family val="3"/>
        <charset val="128"/>
      </rPr>
      <t>では、</t>
    </r>
    <r>
      <rPr>
        <sz val="11"/>
        <rFont val="Times New Roman"/>
        <family val="1"/>
      </rPr>
      <t>1909</t>
    </r>
    <r>
      <rPr>
        <sz val="11"/>
        <rFont val="ＭＳ Ｐゴシック"/>
        <family val="3"/>
        <charset val="128"/>
      </rPr>
      <t>年から順に、</t>
    </r>
    <r>
      <rPr>
        <sz val="11"/>
        <rFont val="Times New Roman"/>
        <family val="1"/>
      </rPr>
      <t>21945, 23253, 26492</t>
    </r>
    <r>
      <rPr>
        <sz val="11"/>
        <rFont val="ＭＳ Ｐゴシック"/>
        <family val="3"/>
        <charset val="128"/>
      </rPr>
      <t>となっており、「その他」と入れ替わって記載されている模様。</t>
    </r>
    <rPh sb="0" eb="1">
      <t>チュウ</t>
    </rPh>
    <rPh sb="2" eb="4">
      <t>カセン</t>
    </rPh>
    <rPh sb="5" eb="6">
      <t>フ</t>
    </rPh>
    <phoneticPr fontId="3"/>
  </si>
  <si>
    <r>
      <t>出典)</t>
    </r>
    <r>
      <rPr>
        <sz val="11"/>
        <rFont val="Times New Roman"/>
        <family val="1"/>
      </rPr>
      <t xml:space="preserve"> 1887-1914:[a]</t>
    </r>
    <rPh sb="0" eb="2">
      <t>シュッテン</t>
    </rPh>
    <phoneticPr fontId="3"/>
  </si>
  <si>
    <r>
      <t xml:space="preserve">          1915-1917: [b]</t>
    </r>
    <r>
      <rPr>
        <sz val="11"/>
        <rFont val="Times New Roman"/>
        <family val="1"/>
      </rPr>
      <t xml:space="preserve"> </t>
    </r>
    <phoneticPr fontId="3"/>
  </si>
  <si>
    <t>出典）[c] のデータを1961年1月1日の為替レートで筆者が再計算したもの。</t>
    <rPh sb="0" eb="2">
      <t>シュッテン</t>
    </rPh>
    <rPh sb="16" eb="17">
      <t>ネン</t>
    </rPh>
    <rPh sb="18" eb="19">
      <t>ガツ</t>
    </rPh>
    <rPh sb="20" eb="21">
      <t>ニチ</t>
    </rPh>
    <rPh sb="22" eb="24">
      <t>カワセ</t>
    </rPh>
    <rPh sb="28" eb="30">
      <t>ヒッシャ</t>
    </rPh>
    <rPh sb="31" eb="34">
      <t>サイケイサン</t>
    </rPh>
    <phoneticPr fontId="3"/>
  </si>
  <si>
    <t>SITC Rev. 1</t>
  </si>
  <si>
    <t>注）統計表 8.11と同じ。</t>
  </si>
  <si>
    <t>注）統計表 8.11と同じ。</t>
    <rPh sb="0" eb="1">
      <t>チュウ</t>
    </rPh>
    <rPh sb="2" eb="5">
      <t>トウケイヒョウ</t>
    </rPh>
    <rPh sb="11" eb="12">
      <t>オナ</t>
    </rPh>
    <phoneticPr fontId="3"/>
  </si>
  <si>
    <t>出典）統計表 8.11と同じ。</t>
    <rPh sb="0" eb="2">
      <t>シュッテン</t>
    </rPh>
    <rPh sb="3" eb="6">
      <t>トウケイヒョウ</t>
    </rPh>
    <rPh sb="12" eb="13">
      <t>オナ</t>
    </rPh>
    <phoneticPr fontId="3"/>
  </si>
  <si>
    <t>出典）[d].</t>
    <rPh sb="0" eb="2">
      <t>シュッテン</t>
    </rPh>
    <phoneticPr fontId="3"/>
  </si>
  <si>
    <t>出典）[d] のデータを1961年1月1日現在の為替相場で再計算。</t>
    <rPh sb="0" eb="2">
      <t>シュッテン</t>
    </rPh>
    <phoneticPr fontId="3"/>
  </si>
  <si>
    <r>
      <t>1946</t>
    </r>
    <r>
      <rPr>
        <b/>
        <vertAlign val="superscript"/>
        <sz val="11"/>
        <rFont val="ＭＳ Ｐゴシック"/>
        <family val="3"/>
        <charset val="128"/>
      </rPr>
      <t>1</t>
    </r>
    <phoneticPr fontId="3"/>
  </si>
  <si>
    <r>
      <rPr>
        <sz val="12"/>
        <rFont val="ＭＳ Ｐゴシック"/>
        <family val="3"/>
        <charset val="128"/>
      </rPr>
      <t>注</t>
    </r>
    <r>
      <rPr>
        <sz val="12"/>
        <rFont val="Times New Roman"/>
        <family val="1"/>
      </rPr>
      <t xml:space="preserve">) </t>
    </r>
    <rPh sb="0" eb="1">
      <t>チュウ</t>
    </rPh>
    <phoneticPr fontId="3"/>
  </si>
  <si>
    <r>
      <t>1</t>
    </r>
    <r>
      <rPr>
        <sz val="12"/>
        <rFont val="ＭＳ Ｐゴシック"/>
        <family val="3"/>
        <charset val="128"/>
      </rPr>
      <t>=1946 - 54年のデータは、資料[e] が1961年1月1日の為替相場で換算した値を掲載しているのでそれをそのまま利用した。</t>
    </r>
    <rPh sb="11" eb="12">
      <t>ネン</t>
    </rPh>
    <rPh sb="18" eb="20">
      <t>シリョウ</t>
    </rPh>
    <rPh sb="29" eb="30">
      <t>ネン</t>
    </rPh>
    <rPh sb="31" eb="32">
      <t>ガツ</t>
    </rPh>
    <rPh sb="33" eb="34">
      <t>ニチ</t>
    </rPh>
    <rPh sb="35" eb="37">
      <t>カワセ</t>
    </rPh>
    <rPh sb="37" eb="39">
      <t>ソウバ</t>
    </rPh>
    <rPh sb="40" eb="42">
      <t>カンザン</t>
    </rPh>
    <rPh sb="44" eb="45">
      <t>アタイ</t>
    </rPh>
    <rPh sb="46" eb="48">
      <t>ケイサイ</t>
    </rPh>
    <rPh sb="61" eb="63">
      <t>リヨウ</t>
    </rPh>
    <phoneticPr fontId="3"/>
  </si>
  <si>
    <r>
      <t>2</t>
    </r>
    <r>
      <rPr>
        <sz val="12"/>
        <rFont val="ＭＳ Ｐゴシック"/>
        <family val="3"/>
        <charset val="128"/>
      </rPr>
      <t>=1955-58年の統計集の表記額は、当時の為替相場で計算されている。それを1961年1月1日現在の為替相場で筆者が再計算。</t>
    </r>
    <phoneticPr fontId="3"/>
  </si>
  <si>
    <r>
      <t>3</t>
    </r>
    <r>
      <rPr>
        <sz val="12"/>
        <rFont val="ＭＳ Ｐゴシック"/>
        <family val="3"/>
        <charset val="128"/>
      </rPr>
      <t>=1959年以降の数字は、1961年1月1日現在の為替相場で換算した額が統計集に掲載されている。それをそのまま転記した。</t>
    </r>
    <phoneticPr fontId="3"/>
  </si>
  <si>
    <r>
      <t>4</t>
    </r>
    <r>
      <rPr>
        <sz val="12"/>
        <rFont val="ＭＳ Ｐゴシック"/>
        <family val="3"/>
        <charset val="128"/>
      </rPr>
      <t>=1972年以降の数字は、当該期のソ連国立銀行［ゴスバンク］の公式為替相場で換算されたもの。</t>
    </r>
    <phoneticPr fontId="3"/>
  </si>
  <si>
    <r>
      <t>1955</t>
    </r>
    <r>
      <rPr>
        <b/>
        <vertAlign val="superscript"/>
        <sz val="11"/>
        <rFont val="ＭＳ Ｐゴシック"/>
        <family val="3"/>
        <charset val="128"/>
      </rPr>
      <t>２</t>
    </r>
    <phoneticPr fontId="3"/>
  </si>
  <si>
    <r>
      <t>1959</t>
    </r>
    <r>
      <rPr>
        <b/>
        <vertAlign val="superscript"/>
        <sz val="11"/>
        <rFont val="ＭＳ Ｐゴシック"/>
        <family val="3"/>
        <charset val="128"/>
      </rPr>
      <t>３</t>
    </r>
    <phoneticPr fontId="3"/>
  </si>
  <si>
    <r>
      <t>1974</t>
    </r>
    <r>
      <rPr>
        <b/>
        <vertAlign val="superscript"/>
        <sz val="11"/>
        <rFont val="ＭＳ Ｐゴシック"/>
        <family val="3"/>
        <charset val="128"/>
      </rPr>
      <t>４</t>
    </r>
    <phoneticPr fontId="3"/>
  </si>
  <si>
    <t xml:space="preserve">出典）1946 - 54: [e], 1955 - 87: [f], 1988 - 90: [g], 1991: [h]. </t>
    <rPh sb="0" eb="2">
      <t>シュッテン</t>
    </rPh>
    <phoneticPr fontId="3"/>
  </si>
  <si>
    <r>
      <t>1976</t>
    </r>
    <r>
      <rPr>
        <b/>
        <vertAlign val="superscript"/>
        <sz val="11"/>
        <rFont val="ＭＳ Ｐゴシック"/>
        <family val="3"/>
        <charset val="128"/>
      </rPr>
      <t>５</t>
    </r>
    <phoneticPr fontId="3"/>
  </si>
  <si>
    <r>
      <t>５</t>
    </r>
    <r>
      <rPr>
        <sz val="12"/>
        <rFont val="ＭＳ Ｐゴシック"/>
        <family val="3"/>
        <charset val="128"/>
      </rPr>
      <t>= 1976 - 86年にはエネルギー関連物資の輸入に関する記述がない。</t>
    </r>
    <rPh sb="12" eb="13">
      <t>ネン</t>
    </rPh>
    <phoneticPr fontId="3"/>
  </si>
  <si>
    <r>
      <t>0</t>
    </r>
    <r>
      <rPr>
        <b/>
        <vertAlign val="superscript"/>
        <sz val="11"/>
        <rFont val="ＭＳ Ｐゴシック"/>
        <family val="3"/>
        <charset val="128"/>
      </rPr>
      <t>５</t>
    </r>
    <phoneticPr fontId="3"/>
  </si>
  <si>
    <t>出典）統計表 8.22と同じ。</t>
    <rPh sb="0" eb="2">
      <t>シュッテン</t>
    </rPh>
    <rPh sb="3" eb="6">
      <t>トウケイヒョウ</t>
    </rPh>
    <rPh sb="12" eb="13">
      <t>オナ</t>
    </rPh>
    <phoneticPr fontId="3"/>
  </si>
  <si>
    <t>注）統計表 8.23と同じ。</t>
    <rPh sb="0" eb="1">
      <t>チュウ</t>
    </rPh>
    <rPh sb="2" eb="5">
      <t>トウケイヒョウ</t>
    </rPh>
    <rPh sb="11" eb="12">
      <t>オナ</t>
    </rPh>
    <phoneticPr fontId="3"/>
  </si>
  <si>
    <t>出典）統計表 8.24と同じ。</t>
    <rPh sb="0" eb="2">
      <t>シュッテン</t>
    </rPh>
    <rPh sb="3" eb="6">
      <t>トウケイヒョウ</t>
    </rPh>
    <rPh sb="12" eb="13">
      <t>オナ</t>
    </rPh>
    <phoneticPr fontId="3"/>
  </si>
  <si>
    <t>統計表 8.45 ロシア連邦の対「遠い外国」地域別輸入構成（100万米ドル）</t>
    <rPh sb="0" eb="3">
      <t>トウケイヒョウ</t>
    </rPh>
    <rPh sb="12" eb="14">
      <t>レンポウ</t>
    </rPh>
    <rPh sb="15" eb="16">
      <t>タイ</t>
    </rPh>
    <rPh sb="17" eb="18">
      <t>トオ</t>
    </rPh>
    <rPh sb="19" eb="21">
      <t>ガイコク</t>
    </rPh>
    <rPh sb="22" eb="25">
      <t>チイキベツ</t>
    </rPh>
    <rPh sb="25" eb="27">
      <t>ユニュウ</t>
    </rPh>
    <rPh sb="27" eb="29">
      <t>コウセイ</t>
    </rPh>
    <rPh sb="33" eb="34">
      <t>マン</t>
    </rPh>
    <rPh sb="34" eb="35">
      <t>ベイ</t>
    </rPh>
    <phoneticPr fontId="3"/>
  </si>
  <si>
    <t>統計表 8.46 ロシア連邦の対「遠い外国」地域別輸入構成（％）</t>
    <rPh sb="0" eb="3">
      <t>トウケイヒョウ</t>
    </rPh>
    <rPh sb="12" eb="14">
      <t>レンポウ</t>
    </rPh>
    <rPh sb="15" eb="16">
      <t>タイ</t>
    </rPh>
    <rPh sb="17" eb="18">
      <t>｢トオ</t>
    </rPh>
    <rPh sb="19" eb="21">
      <t>ガイコク</t>
    </rPh>
    <rPh sb="22" eb="25">
      <t>チイキベツ</t>
    </rPh>
    <rPh sb="25" eb="26">
      <t>ユシュツ</t>
    </rPh>
    <rPh sb="26" eb="27">
      <t>ニュウ</t>
    </rPh>
    <rPh sb="27" eb="29">
      <t>コウセイ</t>
    </rPh>
    <phoneticPr fontId="3"/>
  </si>
  <si>
    <t>0〜9 合計（1）</t>
    <phoneticPr fontId="3"/>
  </si>
  <si>
    <t>.</t>
    <phoneticPr fontId="3"/>
  </si>
  <si>
    <t>0〜9 合計（1）</t>
    <phoneticPr fontId="3"/>
  </si>
  <si>
    <t>0〜9 合計</t>
    <phoneticPr fontId="3"/>
  </si>
  <si>
    <t>0〜9 合計</t>
    <phoneticPr fontId="3"/>
  </si>
  <si>
    <t>〜9 合計</t>
    <phoneticPr fontId="3"/>
  </si>
  <si>
    <t>　うちアメリカ合衆国からの輸入</t>
    <rPh sb="7" eb="13">
      <t>ガッシュウコk</t>
    </rPh>
    <rPh sb="13" eb="15">
      <t>ユニュ</t>
    </rPh>
    <phoneticPr fontId="3"/>
  </si>
  <si>
    <t>　　うちレンドリースによる輸入</t>
    <rPh sb="13" eb="15">
      <t>ユニュ</t>
    </rPh>
    <phoneticPr fontId="3"/>
  </si>
  <si>
    <t>1941年（6月22日〜12月31日）</t>
    <rPh sb="4" eb="5">
      <t>ネン</t>
    </rPh>
    <rPh sb="7" eb="8">
      <t>ガt</t>
    </rPh>
    <rPh sb="10" eb="11">
      <t>ニチ</t>
    </rPh>
    <rPh sb="14" eb="15">
      <t>ガt</t>
    </rPh>
    <rPh sb="17" eb="18">
      <t>ニチ</t>
    </rPh>
    <phoneticPr fontId="3"/>
  </si>
  <si>
    <t>1942年</t>
    <rPh sb="4" eb="5">
      <t>ネン</t>
    </rPh>
    <phoneticPr fontId="3"/>
  </si>
  <si>
    <t>1943年</t>
    <rPh sb="4" eb="5">
      <t>ネン</t>
    </rPh>
    <phoneticPr fontId="3"/>
  </si>
  <si>
    <t>1944年</t>
    <rPh sb="4" eb="5">
      <t>ネン</t>
    </rPh>
    <phoneticPr fontId="3"/>
  </si>
  <si>
    <t>1945年</t>
    <rPh sb="4" eb="5">
      <t>ネン</t>
    </rPh>
    <phoneticPr fontId="3"/>
  </si>
  <si>
    <t>1000ルーブル</t>
    <phoneticPr fontId="3"/>
  </si>
  <si>
    <t>輸入総額</t>
    <rPh sb="0" eb="4">
      <t>ユニュ</t>
    </rPh>
    <phoneticPr fontId="3"/>
  </si>
  <si>
    <t>為替レート</t>
    <rPh sb="0" eb="5">
      <t>カw</t>
    </rPh>
    <phoneticPr fontId="3"/>
  </si>
  <si>
    <t>1941-45</t>
    <phoneticPr fontId="3"/>
  </si>
  <si>
    <t>$1 = R 5.3</t>
    <phoneticPr fontId="3"/>
  </si>
  <si>
    <t>$1 = R 0.9</t>
    <phoneticPr fontId="3"/>
  </si>
  <si>
    <t>　うちイギリスからの輸入</t>
    <rPh sb="10" eb="12">
      <t>ユニュ</t>
    </rPh>
    <phoneticPr fontId="3"/>
  </si>
  <si>
    <t>　　うち戦時援助による輸入</t>
    <rPh sb="4" eb="8">
      <t>センジエン</t>
    </rPh>
    <rPh sb="11" eb="13">
      <t>ユニュ</t>
    </rPh>
    <phoneticPr fontId="3"/>
  </si>
  <si>
    <r>
      <t xml:space="preserve">Внешняя торговля Союза ССР за период с 22-VI-1941 г . по 31-XII-1945 г. </t>
    </r>
    <r>
      <rPr>
        <sz val="11"/>
        <color rgb="FF000000"/>
        <rFont val="Times New Roman"/>
        <family val="1"/>
      </rPr>
      <t>С. 10 - 11.</t>
    </r>
    <phoneticPr fontId="3"/>
  </si>
  <si>
    <t>　うちカナダからの輸入</t>
    <rPh sb="9" eb="11">
      <t>ユニュ</t>
    </rPh>
    <phoneticPr fontId="3"/>
  </si>
  <si>
    <t>　　うち相互援助法による輸入</t>
    <rPh sb="4" eb="12">
      <t>ソウg</t>
    </rPh>
    <rPh sb="12" eb="14">
      <t>ユニュ</t>
    </rPh>
    <phoneticPr fontId="3"/>
  </si>
  <si>
    <t>I</t>
    <phoneticPr fontId="3"/>
  </si>
  <si>
    <t>武器・装備品</t>
    <rPh sb="0" eb="6">
      <t>ブk､</t>
    </rPh>
    <phoneticPr fontId="3"/>
  </si>
  <si>
    <t>II</t>
    <phoneticPr fontId="3"/>
  </si>
  <si>
    <t>工業機械・技術補給資材</t>
    <rPh sb="0" eb="4">
      <t>コウギョ</t>
    </rPh>
    <rPh sb="5" eb="9">
      <t>ギジュt</t>
    </rPh>
    <rPh sb="9" eb="11">
      <t>シザ</t>
    </rPh>
    <phoneticPr fontId="3"/>
  </si>
  <si>
    <t>III</t>
    <phoneticPr fontId="3"/>
  </si>
  <si>
    <t>鉄道機関車・列車</t>
    <rPh sb="0" eb="2">
      <t>テt</t>
    </rPh>
    <rPh sb="2" eb="5">
      <t>キカン</t>
    </rPh>
    <rPh sb="6" eb="8">
      <t>レッsh</t>
    </rPh>
    <phoneticPr fontId="3"/>
  </si>
  <si>
    <t>IV</t>
    <phoneticPr fontId="3"/>
  </si>
  <si>
    <t>金属・金属加工品</t>
    <rPh sb="0" eb="3">
      <t>キン､</t>
    </rPh>
    <rPh sb="3" eb="8">
      <t>キンゾk</t>
    </rPh>
    <phoneticPr fontId="3"/>
  </si>
  <si>
    <t>V</t>
    <phoneticPr fontId="3"/>
  </si>
  <si>
    <t>鉱石</t>
    <rPh sb="0" eb="2">
      <t>コウセk</t>
    </rPh>
    <phoneticPr fontId="3"/>
  </si>
  <si>
    <t>VI</t>
    <phoneticPr fontId="3"/>
  </si>
  <si>
    <t>VII</t>
    <phoneticPr fontId="3"/>
  </si>
  <si>
    <t>セメント</t>
    <phoneticPr fontId="3"/>
  </si>
  <si>
    <t>VIII</t>
    <phoneticPr fontId="3"/>
  </si>
  <si>
    <t>ガラス・ガラス製品</t>
    <rPh sb="7" eb="9">
      <t>セ</t>
    </rPh>
    <phoneticPr fontId="3"/>
  </si>
  <si>
    <t>IX</t>
    <phoneticPr fontId="3"/>
  </si>
  <si>
    <t>材木・同製品</t>
    <rPh sb="0" eb="3">
      <t>ザイモk､</t>
    </rPh>
    <rPh sb="3" eb="6">
      <t>ドウセ</t>
    </rPh>
    <phoneticPr fontId="3"/>
  </si>
  <si>
    <t>X</t>
    <phoneticPr fontId="3"/>
  </si>
  <si>
    <t>紙・紙製品</t>
    <rPh sb="0" eb="1">
      <t>カm</t>
    </rPh>
    <rPh sb="2" eb="3">
      <t>カm</t>
    </rPh>
    <rPh sb="3" eb="5">
      <t>セ</t>
    </rPh>
    <phoneticPr fontId="3"/>
  </si>
  <si>
    <t>XI</t>
    <phoneticPr fontId="3"/>
  </si>
  <si>
    <t>石油製品</t>
    <rPh sb="0" eb="4">
      <t>セk</t>
    </rPh>
    <phoneticPr fontId="3"/>
  </si>
  <si>
    <t>XII</t>
    <phoneticPr fontId="3"/>
  </si>
  <si>
    <t>ゴム・技術的ゴム製品</t>
    <rPh sb="3" eb="6">
      <t>ギジュt</t>
    </rPh>
    <rPh sb="8" eb="10">
      <t>セ</t>
    </rPh>
    <phoneticPr fontId="3"/>
  </si>
  <si>
    <t>XIII</t>
    <phoneticPr fontId="3"/>
  </si>
  <si>
    <t>化学品</t>
    <rPh sb="0" eb="3">
      <t>カガk</t>
    </rPh>
    <phoneticPr fontId="3"/>
  </si>
  <si>
    <t>XIV</t>
    <phoneticPr fontId="3"/>
  </si>
  <si>
    <t>XV</t>
    <phoneticPr fontId="3"/>
  </si>
  <si>
    <t>生きた家畜・家禽</t>
    <rPh sb="0" eb="3">
      <t>イk</t>
    </rPh>
    <rPh sb="3" eb="5">
      <t>カt</t>
    </rPh>
    <rPh sb="6" eb="8">
      <t>カk</t>
    </rPh>
    <phoneticPr fontId="3"/>
  </si>
  <si>
    <t>XVI</t>
    <phoneticPr fontId="3"/>
  </si>
  <si>
    <t>皮革原料・同製品</t>
    <rPh sb="0" eb="4">
      <t>ヒカk</t>
    </rPh>
    <rPh sb="5" eb="8">
      <t>ドウセ</t>
    </rPh>
    <phoneticPr fontId="3"/>
  </si>
  <si>
    <t>XVII</t>
    <phoneticPr fontId="3"/>
  </si>
  <si>
    <t>毛皮</t>
    <rPh sb="0" eb="2">
      <t>ケg</t>
    </rPh>
    <phoneticPr fontId="3"/>
  </si>
  <si>
    <t>XVIII</t>
    <phoneticPr fontId="3"/>
  </si>
  <si>
    <t>紡績原料・同製品</t>
    <rPh sb="0" eb="8">
      <t>ボ､</t>
    </rPh>
    <phoneticPr fontId="3"/>
  </si>
  <si>
    <t>XIX</t>
    <phoneticPr fontId="3"/>
  </si>
  <si>
    <t>医薬品</t>
    <rPh sb="0" eb="3">
      <t>イヤクヒン</t>
    </rPh>
    <phoneticPr fontId="3"/>
  </si>
  <si>
    <t>XX</t>
    <phoneticPr fontId="3"/>
  </si>
  <si>
    <t>雑</t>
    <rPh sb="0" eb="1">
      <t>ザt</t>
    </rPh>
    <phoneticPr fontId="3"/>
  </si>
  <si>
    <t>1941 (22/VI - 31/XII)</t>
    <phoneticPr fontId="3"/>
  </si>
  <si>
    <t>合計</t>
    <rPh sb="0" eb="2">
      <t>ゴウケ</t>
    </rPh>
    <phoneticPr fontId="3"/>
  </si>
  <si>
    <t>コード番号</t>
    <rPh sb="3" eb="5">
      <t>バンゴ</t>
    </rPh>
    <phoneticPr fontId="3"/>
  </si>
  <si>
    <t>商品グループ</t>
    <rPh sb="0" eb="6">
      <t>ショウヒングr</t>
    </rPh>
    <phoneticPr fontId="3"/>
  </si>
  <si>
    <t>動物性油脂</t>
    <rPh sb="0" eb="5">
      <t>ドウブt</t>
    </rPh>
    <phoneticPr fontId="3"/>
  </si>
  <si>
    <t>植物性油脂</t>
    <rPh sb="0" eb="5">
      <t>sh</t>
    </rPh>
    <phoneticPr fontId="3"/>
  </si>
  <si>
    <t>米英加援助等合計</t>
    <rPh sb="0" eb="3">
      <t>ベイエイ</t>
    </rPh>
    <rPh sb="3" eb="8">
      <t>エンジョ</t>
    </rPh>
    <phoneticPr fontId="3"/>
  </si>
  <si>
    <t>nd</t>
    <phoneticPr fontId="3"/>
  </si>
  <si>
    <t>米英加援助等合計</t>
    <rPh sb="0" eb="2">
      <t>ベイエイ</t>
    </rPh>
    <rPh sb="2" eb="3">
      <t>クワ</t>
    </rPh>
    <rPh sb="3" eb="8">
      <t>エンジョt</t>
    </rPh>
    <phoneticPr fontId="3"/>
  </si>
  <si>
    <t>Millions of US$</t>
    <phoneticPr fontId="3"/>
  </si>
  <si>
    <t xml:space="preserve">total </t>
    <phoneticPr fontId="3"/>
  </si>
  <si>
    <t>アーカイヴ資料Aに記載の合計 (3)</t>
    <rPh sb="5" eb="7">
      <t>シリョウ</t>
    </rPh>
    <rPh sb="9" eb="11">
      <t>キサイ</t>
    </rPh>
    <rPh sb="12" eb="14">
      <t>ゴウケイ</t>
    </rPh>
    <phoneticPr fontId="3"/>
  </si>
  <si>
    <t>アーカイヴ資料Aに記載の合計
（レート調整後）(4)</t>
    <rPh sb="5" eb="7">
      <t>シリョウ</t>
    </rPh>
    <rPh sb="19" eb="22">
      <t>チョウセイゴ</t>
    </rPh>
    <phoneticPr fontId="3"/>
  </si>
  <si>
    <t>アーカイヴ資料Aに記載の合計
（レート調整後）（4）</t>
    <rPh sb="5" eb="7">
      <t>シリョウ</t>
    </rPh>
    <rPh sb="19" eb="22">
      <t>チョウセイゴ</t>
    </rPh>
    <phoneticPr fontId="3"/>
  </si>
  <si>
    <t>ソ連の輸出（アーカイヴ資料B）</t>
    <rPh sb="1" eb="6">
      <t>レン</t>
    </rPh>
    <rPh sb="11" eb="14">
      <t>シリョ</t>
    </rPh>
    <phoneticPr fontId="3"/>
  </si>
  <si>
    <t>アーカイヴ資料Bに記載の合計</t>
    <rPh sb="5" eb="7">
      <t>シリョウ</t>
    </rPh>
    <rPh sb="9" eb="11">
      <t>キサイ</t>
    </rPh>
    <rPh sb="12" eb="14">
      <t>ゴウケイ</t>
    </rPh>
    <phoneticPr fontId="3"/>
  </si>
  <si>
    <t>アーカイヴ資料Bに記載の合計
（レート調整後）</t>
    <rPh sb="5" eb="7">
      <t>シリョウ</t>
    </rPh>
    <rPh sb="19" eb="22">
      <t>チョウセイゴ</t>
    </rPh>
    <phoneticPr fontId="3"/>
  </si>
  <si>
    <t>22/VI/1941 - 31/XII/1943)</t>
    <phoneticPr fontId="3"/>
  </si>
  <si>
    <t>（4）/（2）［％］</t>
    <phoneticPr fontId="3"/>
  </si>
  <si>
    <t>（4）/（2）［％］</t>
    <phoneticPr fontId="3"/>
  </si>
  <si>
    <t>鉱石、金属、金属加工品</t>
    <rPh sb="0" eb="3">
      <t>コウセk</t>
    </rPh>
    <rPh sb="3" eb="5">
      <t>キン</t>
    </rPh>
    <rPh sb="6" eb="8">
      <t>キン</t>
    </rPh>
    <rPh sb="8" eb="11">
      <t>カコ</t>
    </rPh>
    <phoneticPr fontId="3"/>
  </si>
  <si>
    <t>運輸手段</t>
    <rPh sb="0" eb="2">
      <t>ウンy</t>
    </rPh>
    <rPh sb="2" eb="4">
      <t>シュダン</t>
    </rPh>
    <phoneticPr fontId="3"/>
  </si>
  <si>
    <t>材木</t>
    <rPh sb="0" eb="2">
      <t>ザイモk</t>
    </rPh>
    <phoneticPr fontId="3"/>
  </si>
  <si>
    <t>ゴム、同製品</t>
    <rPh sb="3" eb="6">
      <t>ドウ</t>
    </rPh>
    <phoneticPr fontId="3"/>
  </si>
  <si>
    <t>化学品</t>
    <rPh sb="0" eb="3">
      <t>カガクヒン</t>
    </rPh>
    <phoneticPr fontId="3"/>
  </si>
  <si>
    <t>食料品</t>
    <rPh sb="0" eb="3">
      <t>ショクリョ</t>
    </rPh>
    <phoneticPr fontId="3"/>
  </si>
  <si>
    <t>動物性原料</t>
    <rPh sb="0" eb="5">
      <t>ドウブt</t>
    </rPh>
    <phoneticPr fontId="3"/>
  </si>
  <si>
    <t>紡績原料、同製品</t>
    <rPh sb="0" eb="5">
      <t>ボ</t>
    </rPh>
    <rPh sb="5" eb="8">
      <t>ドウセ</t>
    </rPh>
    <phoneticPr fontId="3"/>
  </si>
  <si>
    <t>その他</t>
    <rPh sb="2" eb="3">
      <t>t</t>
    </rPh>
    <phoneticPr fontId="3"/>
  </si>
  <si>
    <t>SITC (Rev. 1-3)</t>
    <phoneticPr fontId="3"/>
  </si>
  <si>
    <t>食料品</t>
    <rPh sb="0" eb="3">
      <t>sh</t>
    </rPh>
    <phoneticPr fontId="3"/>
  </si>
  <si>
    <t>動物性油脂</t>
    <rPh sb="0" eb="3">
      <t>ドウブt</t>
    </rPh>
    <rPh sb="3" eb="5">
      <t>ユs</t>
    </rPh>
    <phoneticPr fontId="3"/>
  </si>
  <si>
    <t>植物性油脂</t>
    <rPh sb="0" eb="5">
      <t>ショクブt</t>
    </rPh>
    <phoneticPr fontId="3"/>
  </si>
  <si>
    <r>
      <t xml:space="preserve">Внешняя торговля Союза ССР за период с 22-VI-1941 г . по 31-XII-1945 г. </t>
    </r>
    <r>
      <rPr>
        <sz val="11"/>
        <color rgb="FF000000"/>
        <rFont val="Times New Roman"/>
        <family val="1"/>
      </rPr>
      <t>С. ** - **.</t>
    </r>
    <phoneticPr fontId="3"/>
  </si>
  <si>
    <t>Harrisonによるソ連のアメリカ合衆国からのLend-lease関連輸入（100万ドルおよび％）</t>
    <rPh sb="18" eb="21">
      <t>ガッシュウコク</t>
    </rPh>
    <rPh sb="34" eb="36">
      <t>カンレン</t>
    </rPh>
    <rPh sb="36" eb="38">
      <t>ユニュウ</t>
    </rPh>
    <rPh sb="42" eb="43">
      <t>マン</t>
    </rPh>
    <phoneticPr fontId="3"/>
  </si>
  <si>
    <t>アーカイヴ資料BによるLend-leaseその他援助輸入</t>
    <rPh sb="5" eb="7">
      <t>シリョ</t>
    </rPh>
    <rPh sb="23" eb="24">
      <t>t</t>
    </rPh>
    <rPh sb="24" eb="26">
      <t>エン</t>
    </rPh>
    <rPh sb="26" eb="28">
      <t>ユニュ</t>
    </rPh>
    <phoneticPr fontId="3"/>
  </si>
  <si>
    <t>nd</t>
    <phoneticPr fontId="3"/>
  </si>
  <si>
    <t>nd</t>
    <phoneticPr fontId="3"/>
  </si>
  <si>
    <t>ヨーロッパ</t>
  </si>
  <si>
    <t>ヨーロッパ</t>
    <phoneticPr fontId="3"/>
  </si>
  <si>
    <t>南北アメリカ</t>
    <rPh sb="0" eb="6">
      <t>ナンボk</t>
    </rPh>
    <phoneticPr fontId="3"/>
  </si>
  <si>
    <t>アジア</t>
    <phoneticPr fontId="3"/>
  </si>
  <si>
    <t>中東</t>
    <rPh sb="0" eb="2">
      <t>チュ</t>
    </rPh>
    <phoneticPr fontId="3"/>
  </si>
  <si>
    <t>オセアニア</t>
    <phoneticPr fontId="3"/>
  </si>
  <si>
    <t>アフリカ</t>
    <phoneticPr fontId="3"/>
  </si>
  <si>
    <t>地域ごと合計</t>
    <rPh sb="0" eb="4">
      <t>チイk</t>
    </rPh>
    <rPh sb="4" eb="6">
      <t>ゴウケ</t>
    </rPh>
    <phoneticPr fontId="3"/>
  </si>
  <si>
    <t>統計表 8-3-4  帝政ロシアの国別輸入構造（1000金ルーブル）</t>
    <rPh sb="0" eb="3">
      <t>トウケイヒョウ</t>
    </rPh>
    <rPh sb="11" eb="13">
      <t>テイセイ</t>
    </rPh>
    <rPh sb="17" eb="19">
      <t>クニベツ</t>
    </rPh>
    <rPh sb="19" eb="23">
      <t>ユニュウコウゾウ</t>
    </rPh>
    <rPh sb="28" eb="29">
      <t>キン</t>
    </rPh>
    <phoneticPr fontId="3"/>
  </si>
  <si>
    <t>ソ連の輸入（アーカイブ資料B）</t>
    <rPh sb="1" eb="5">
      <t>レンン</t>
    </rPh>
    <rPh sb="11" eb="13">
      <t>シリョ</t>
    </rPh>
    <phoneticPr fontId="3"/>
  </si>
  <si>
    <t>アーカイヴ資料Bに記載の合計
（レート調整後）(4)</t>
    <rPh sb="5" eb="7">
      <t>シリョウ</t>
    </rPh>
    <rPh sb="19" eb="22">
      <t>チョウセイゴ</t>
    </rPh>
    <phoneticPr fontId="3"/>
  </si>
  <si>
    <t>アーカイヴ資料Bに記載の合計を
レート調整（4）</t>
    <rPh sb="5" eb="7">
      <t>シリョウ</t>
    </rPh>
    <rPh sb="19" eb="21">
      <t>チョウセイゴ</t>
    </rPh>
    <phoneticPr fontId="3"/>
  </si>
  <si>
    <t>95 (Rev.1で）</t>
    <phoneticPr fontId="3"/>
  </si>
  <si>
    <t>27,28</t>
    <phoneticPr fontId="3"/>
  </si>
  <si>
    <t>Bに記載の合計額（p. 479）調整なし</t>
    <rPh sb="2" eb="8">
      <t>キs</t>
    </rPh>
    <rPh sb="16" eb="20">
      <t>チョウセイナs</t>
    </rPh>
    <phoneticPr fontId="3"/>
  </si>
  <si>
    <t>Bに記載の合計額（p. 155）調整なし</t>
    <rPh sb="2" eb="8">
      <t>キs</t>
    </rPh>
    <rPh sb="16" eb="20">
      <t>チョウセイナs</t>
    </rPh>
    <phoneticPr fontId="3"/>
  </si>
  <si>
    <t>22/VI/1941 - 31/XII/1943)（商品別のみ）</t>
    <rPh sb="26" eb="32">
      <t>sh</t>
    </rPh>
    <phoneticPr fontId="3"/>
  </si>
  <si>
    <r>
      <t>統計表 8.15 ソ連期の輸出（SITC 1桁分類）　1941 - 1945 （名目：1000ルーブル）（アーカイヴ資料</t>
    </r>
    <r>
      <rPr>
        <b/>
        <sz val="14"/>
        <rFont val="ヒラギノ丸ゴ ProN W4"/>
        <charset val="128"/>
      </rPr>
      <t>A：為替再計算）輸出</t>
    </r>
    <rPh sb="0" eb="2">
      <t>トウケイ</t>
    </rPh>
    <rPh sb="2" eb="3">
      <t>ヒョウ</t>
    </rPh>
    <rPh sb="10" eb="12">
      <t>レンキ</t>
    </rPh>
    <rPh sb="13" eb="15">
      <t>ユシュツ</t>
    </rPh>
    <rPh sb="22" eb="23">
      <t>ケタ</t>
    </rPh>
    <rPh sb="23" eb="25">
      <t>ブンルイ</t>
    </rPh>
    <rPh sb="40" eb="42">
      <t>メイモク</t>
    </rPh>
    <rPh sb="58" eb="60">
      <t>シリョ</t>
    </rPh>
    <rPh sb="62" eb="64">
      <t>カw</t>
    </rPh>
    <rPh sb="64" eb="67">
      <t>サイケ</t>
    </rPh>
    <rPh sb="68" eb="70">
      <t>ユシュt</t>
    </rPh>
    <phoneticPr fontId="3"/>
  </si>
  <si>
    <t>統計表 8.16 ソ連期の輸入（SITC 1桁分類）　1941 -1945 (名目：1000ルーブル）（アーカイヴ資料Ａ：為替再計算）　輸入</t>
    <rPh sb="0" eb="3">
      <t>トウケイヒョウ</t>
    </rPh>
    <rPh sb="10" eb="11">
      <t>レンキ</t>
    </rPh>
    <rPh sb="11" eb="12">
      <t>キ</t>
    </rPh>
    <rPh sb="13" eb="15">
      <t>ユニュウ</t>
    </rPh>
    <rPh sb="22" eb="23">
      <t>ケタ</t>
    </rPh>
    <rPh sb="23" eb="25">
      <t>ブンルイ</t>
    </rPh>
    <rPh sb="39" eb="42">
      <t>メ</t>
    </rPh>
    <rPh sb="57" eb="59">
      <t>シリョ</t>
    </rPh>
    <rPh sb="61" eb="63">
      <t>カw</t>
    </rPh>
    <rPh sb="63" eb="66">
      <t>サイケイサン</t>
    </rPh>
    <rPh sb="68" eb="70">
      <t>ユニュ</t>
    </rPh>
    <phoneticPr fontId="3"/>
  </si>
  <si>
    <r>
      <t>統計表 8.15 ソ連期の輸出（SITC 1桁分類）　1941 - 1945 （名目：1000ルーブル）（アーカイヴ資料B：SITCに統合後為替再計算</t>
    </r>
    <r>
      <rPr>
        <b/>
        <sz val="14"/>
        <rFont val="ヒラギノ丸ゴ ProN W4"/>
        <charset val="128"/>
      </rPr>
      <t>）輸出</t>
    </r>
    <rPh sb="0" eb="2">
      <t>トウケイ</t>
    </rPh>
    <rPh sb="2" eb="3">
      <t>ヒョウ</t>
    </rPh>
    <rPh sb="10" eb="12">
      <t>レンキ</t>
    </rPh>
    <rPh sb="13" eb="15">
      <t>ユシュツ</t>
    </rPh>
    <rPh sb="22" eb="23">
      <t>ケタ</t>
    </rPh>
    <rPh sb="23" eb="25">
      <t>ブンルイ</t>
    </rPh>
    <rPh sb="40" eb="42">
      <t>メイモク</t>
    </rPh>
    <rPh sb="58" eb="60">
      <t>シリョ</t>
    </rPh>
    <rPh sb="67" eb="70">
      <t>トウゴ</t>
    </rPh>
    <rPh sb="70" eb="72">
      <t>カw</t>
    </rPh>
    <rPh sb="72" eb="75">
      <t>サイケ</t>
    </rPh>
    <rPh sb="76" eb="78">
      <t>ユシュt</t>
    </rPh>
    <phoneticPr fontId="3"/>
  </si>
  <si>
    <t>統計表 8.16 ソ連期の輸入（SITC 1桁分類）　1941 -1945 (名目：1000ルーブル）（アーカイヴ資料B：SITCに統合後為替再計算）輸入</t>
    <rPh sb="0" eb="3">
      <t>トウケイヒョウ</t>
    </rPh>
    <rPh sb="10" eb="11">
      <t>レンキ</t>
    </rPh>
    <rPh sb="11" eb="12">
      <t>キ</t>
    </rPh>
    <rPh sb="13" eb="15">
      <t>ユニュウ</t>
    </rPh>
    <rPh sb="22" eb="23">
      <t>ケタ</t>
    </rPh>
    <rPh sb="23" eb="25">
      <t>ブンルイ</t>
    </rPh>
    <rPh sb="39" eb="42">
      <t>メ</t>
    </rPh>
    <rPh sb="57" eb="59">
      <t>シリョ</t>
    </rPh>
    <rPh sb="75" eb="77">
      <t>ユニュ</t>
    </rPh>
    <phoneticPr fontId="3"/>
  </si>
  <si>
    <t>資料に掲載の合計額（為替調整済み）</t>
    <rPh sb="0" eb="3">
      <t>シリョ</t>
    </rPh>
    <rPh sb="3" eb="6">
      <t>ケ</t>
    </rPh>
    <rPh sb="6" eb="8">
      <t>ゴウケイ</t>
    </rPh>
    <rPh sb="8" eb="9">
      <t>ガク</t>
    </rPh>
    <rPh sb="10" eb="17">
      <t>カw</t>
    </rPh>
    <phoneticPr fontId="3"/>
  </si>
  <si>
    <t>出所）</t>
  </si>
  <si>
    <t>機械・設備</t>
    <rPh sb="0" eb="2">
      <t>キカ</t>
    </rPh>
    <rPh sb="3" eb="5">
      <t>セツb</t>
    </rPh>
    <phoneticPr fontId="3"/>
  </si>
  <si>
    <t>SITC 7の再計算</t>
    <rPh sb="7" eb="10">
      <t>サイケイサン</t>
    </rPh>
    <phoneticPr fontId="3"/>
  </si>
  <si>
    <r>
      <t>7 計</t>
    </r>
    <r>
      <rPr>
        <sz val="11"/>
        <color rgb="FFFF0000"/>
        <rFont val="ヒラギノ角ゴシック W7"/>
        <family val="3"/>
        <charset val="128"/>
      </rPr>
      <t>⬆</t>
    </r>
    <rPh sb="2" eb="3">
      <t>kei</t>
    </rPh>
    <phoneticPr fontId="3"/>
  </si>
  <si>
    <t>SITC 21, 22, 23, 24, 26, 28, 29, 32, 33, 41, 42, 43, 52, 53, 54, 55, 61, 65, 66</t>
    <phoneticPr fontId="3"/>
  </si>
  <si>
    <t>SITC 00</t>
    <phoneticPr fontId="3"/>
  </si>
  <si>
    <t>SITC 61, 62, 63, 65, 69, 71, 73, 86, 89</t>
    <phoneticPr fontId="3"/>
  </si>
  <si>
    <t>%</t>
    <phoneticPr fontId="3"/>
  </si>
  <si>
    <t>%</t>
    <phoneticPr fontId="3"/>
  </si>
  <si>
    <t>SITC 03, 04, 05, 06, 07, 09, 11, 12</t>
    <phoneticPr fontId="3"/>
  </si>
  <si>
    <t>SITC 21, 22, 23, 24, 26, 28, 29, 32, 33, 41, 42, 43, 52, 53, 54, 55, 61, 65, 66</t>
    <phoneticPr fontId="3"/>
  </si>
  <si>
    <t>SITC 00</t>
    <phoneticPr fontId="3"/>
  </si>
  <si>
    <t>SITC 61, 62, 63, 65, 69, 71, 73, 86, 89</t>
    <phoneticPr fontId="3"/>
  </si>
  <si>
    <t>%</t>
    <phoneticPr fontId="3"/>
  </si>
  <si>
    <t>1000ルーブル</t>
  </si>
  <si>
    <t>00</t>
  </si>
  <si>
    <t>01</t>
  </si>
  <si>
    <t>02</t>
  </si>
  <si>
    <t>03</t>
  </si>
  <si>
    <t>04</t>
  </si>
  <si>
    <t>05</t>
  </si>
  <si>
    <t>06</t>
  </si>
  <si>
    <t>07</t>
  </si>
  <si>
    <t>08</t>
  </si>
  <si>
    <t>09</t>
  </si>
  <si>
    <t>33</t>
  </si>
  <si>
    <t>SITC Code</t>
    <phoneticPr fontId="3"/>
  </si>
  <si>
    <t>71と72の合計</t>
    <rPh sb="6" eb="8">
      <t>ゴウケ</t>
    </rPh>
    <phoneticPr fontId="1"/>
  </si>
  <si>
    <t>注）</t>
  </si>
  <si>
    <t>統計表8-4-1と同じ.</t>
    <phoneticPr fontId="3"/>
  </si>
  <si>
    <t>統計表8.4.1と同じ.</t>
    <phoneticPr fontId="3"/>
  </si>
  <si>
    <r>
      <t>CD Table 8.4.1 Export value by SITC (rev. 1)</t>
    </r>
    <r>
      <rPr>
        <b/>
        <sz val="14"/>
        <rFont val="ＭＳ Ｐゴシック"/>
        <family val="3"/>
        <charset val="128"/>
      </rPr>
      <t>（</t>
    </r>
    <r>
      <rPr>
        <b/>
        <sz val="14"/>
        <rFont val="Times New Roman"/>
        <family val="1"/>
      </rPr>
      <t>Two-digit</t>
    </r>
    <r>
      <rPr>
        <b/>
        <sz val="14"/>
        <rFont val="ＭＳ Ｐゴシック"/>
        <family val="3"/>
        <charset val="128"/>
      </rPr>
      <t>）</t>
    </r>
    <r>
      <rPr>
        <b/>
        <sz val="14"/>
        <rFont val="Times New Roman"/>
        <family val="1"/>
      </rPr>
      <t xml:space="preserve"> , The Soviet Union, 1918 - 1991</t>
    </r>
    <phoneticPr fontId="3"/>
  </si>
  <si>
    <t>CD統計表8.4.1 ソ連の輸出額（SITC rev. 1）（２桁分類）　1918 - 1991 （1918-45為替未修正）</t>
    <rPh sb="32" eb="36">
      <t>ケt</t>
    </rPh>
    <rPh sb="57" eb="63">
      <t>カw</t>
    </rPh>
    <phoneticPr fontId="3"/>
  </si>
  <si>
    <r>
      <t>CD Table 8.4.2 Import value by SITC (rev. 1)</t>
    </r>
    <r>
      <rPr>
        <b/>
        <sz val="14"/>
        <rFont val="ＭＳ Ｐゴシック"/>
        <family val="3"/>
        <charset val="128"/>
      </rPr>
      <t>（</t>
    </r>
    <r>
      <rPr>
        <b/>
        <sz val="14"/>
        <rFont val="Times New Roman"/>
        <family val="1"/>
      </rPr>
      <t>Two-digit</t>
    </r>
    <r>
      <rPr>
        <b/>
        <sz val="14"/>
        <rFont val="ＭＳ Ｐゴシック"/>
        <family val="3"/>
        <charset val="128"/>
      </rPr>
      <t>）</t>
    </r>
    <r>
      <rPr>
        <b/>
        <sz val="14"/>
        <rFont val="Times New Roman"/>
        <family val="1"/>
      </rPr>
      <t xml:space="preserve"> , The Soviet Union, 1918 - 1991</t>
    </r>
    <r>
      <rPr>
        <b/>
        <sz val="14"/>
        <rFont val="ＭＳ Ｐゴシック"/>
        <family val="3"/>
        <charset val="128"/>
      </rPr>
      <t>（為替未修正）</t>
    </r>
    <rPh sb="88" eb="90">
      <t>カw</t>
    </rPh>
    <rPh sb="90" eb="94">
      <t>ミシュ</t>
    </rPh>
    <phoneticPr fontId="3"/>
  </si>
  <si>
    <t>CD統計表8.4.2 ソ連の輸入額（SITC rev. 1）（２桁分類）　1918 - 1991 （為替未修正）</t>
    <rPh sb="15" eb="16">
      <t>ニュ</t>
    </rPh>
    <rPh sb="50" eb="52">
      <t>カw</t>
    </rPh>
    <rPh sb="52" eb="56">
      <t>ミシュ</t>
    </rPh>
    <phoneticPr fontId="3"/>
  </si>
  <si>
    <r>
      <t>CD</t>
    </r>
    <r>
      <rPr>
        <sz val="16"/>
        <rFont val="游明朝"/>
        <family val="1"/>
        <charset val="128"/>
      </rPr>
      <t>統計表</t>
    </r>
    <r>
      <rPr>
        <sz val="16"/>
        <rFont val="Times New Roman"/>
        <family val="1"/>
      </rPr>
      <t>8.3.1</t>
    </r>
    <r>
      <rPr>
        <sz val="16"/>
        <rFont val="游明朝"/>
        <family val="1"/>
        <charset val="128"/>
      </rPr>
      <t>　帝政ロシアの商品別輸出構造</t>
    </r>
    <rPh sb="2" eb="4">
      <t>トウケイ</t>
    </rPh>
    <rPh sb="4" eb="5">
      <t>ヒョウ</t>
    </rPh>
    <rPh sb="11" eb="13">
      <t>テイセイ</t>
    </rPh>
    <rPh sb="17" eb="20">
      <t>ショウヒンベツ</t>
    </rPh>
    <rPh sb="20" eb="22">
      <t>ユシュツ</t>
    </rPh>
    <rPh sb="22" eb="24">
      <t>ボウエキコウゾウ</t>
    </rPh>
    <phoneticPr fontId="3"/>
  </si>
  <si>
    <r>
      <rPr>
        <sz val="11"/>
        <rFont val="游明朝"/>
        <family val="1"/>
        <charset val="128"/>
      </rPr>
      <t>商品グループ</t>
    </r>
    <rPh sb="0" eb="2">
      <t>ショウヒン</t>
    </rPh>
    <phoneticPr fontId="3"/>
  </si>
  <si>
    <r>
      <rPr>
        <sz val="11"/>
        <rFont val="游明朝"/>
        <family val="1"/>
        <charset val="128"/>
      </rPr>
      <t>食料品</t>
    </r>
    <rPh sb="0" eb="3">
      <t>ショクリョウヒン</t>
    </rPh>
    <phoneticPr fontId="3"/>
  </si>
  <si>
    <r>
      <rPr>
        <sz val="11"/>
        <rFont val="游明朝"/>
        <family val="1"/>
        <charset val="128"/>
      </rPr>
      <t>原料・半製品</t>
    </r>
    <rPh sb="0" eb="2">
      <t>ゲンリョウ</t>
    </rPh>
    <rPh sb="3" eb="6">
      <t>ハンセイヒン</t>
    </rPh>
    <phoneticPr fontId="3"/>
  </si>
  <si>
    <r>
      <rPr>
        <sz val="11"/>
        <rFont val="游明朝"/>
        <family val="1"/>
        <charset val="128"/>
      </rPr>
      <t>家畜</t>
    </r>
    <rPh sb="0" eb="2">
      <t>カチク</t>
    </rPh>
    <phoneticPr fontId="3"/>
  </si>
  <si>
    <r>
      <rPr>
        <sz val="11"/>
        <rFont val="游明朝"/>
        <family val="1"/>
        <charset val="128"/>
      </rPr>
      <t>工場製品</t>
    </r>
    <rPh sb="0" eb="2">
      <t>コウジョウ</t>
    </rPh>
    <rPh sb="2" eb="4">
      <t>セイヒン</t>
    </rPh>
    <phoneticPr fontId="3"/>
  </si>
  <si>
    <r>
      <rPr>
        <sz val="11"/>
        <rFont val="游明朝"/>
        <family val="1"/>
        <charset val="128"/>
      </rPr>
      <t>合計</t>
    </r>
    <rPh sb="0" eb="2">
      <t>ゴウケイ</t>
    </rPh>
    <phoneticPr fontId="3"/>
  </si>
  <si>
    <r>
      <rPr>
        <sz val="11"/>
        <rFont val="游明朝"/>
        <family val="1"/>
        <charset val="128"/>
      </rPr>
      <t>対応</t>
    </r>
    <r>
      <rPr>
        <sz val="11"/>
        <rFont val="Times New Roman"/>
        <family val="1"/>
      </rPr>
      <t>SITC</t>
    </r>
    <r>
      <rPr>
        <sz val="11"/>
        <rFont val="游明朝"/>
        <family val="1"/>
        <charset val="128"/>
      </rPr>
      <t>番号（改訂第</t>
    </r>
    <r>
      <rPr>
        <sz val="11"/>
        <rFont val="Times New Roman"/>
        <family val="1"/>
      </rPr>
      <t>1</t>
    </r>
    <r>
      <rPr>
        <sz val="11"/>
        <rFont val="游明朝"/>
        <family val="1"/>
        <charset val="128"/>
      </rPr>
      <t>版）（</t>
    </r>
    <r>
      <rPr>
        <sz val="11"/>
        <rFont val="Times New Roman"/>
        <family val="1"/>
      </rPr>
      <t>2</t>
    </r>
    <r>
      <rPr>
        <sz val="11"/>
        <rFont val="游明朝"/>
        <family val="1"/>
        <charset val="128"/>
      </rPr>
      <t>桁）</t>
    </r>
    <rPh sb="0" eb="2">
      <t>タイオウ</t>
    </rPh>
    <rPh sb="6" eb="8">
      <t>バンゴウ</t>
    </rPh>
    <rPh sb="9" eb="11">
      <t>カイテイ</t>
    </rPh>
    <rPh sb="11" eb="12">
      <t>ダイ</t>
    </rPh>
    <rPh sb="13" eb="14">
      <t>ハン</t>
    </rPh>
    <rPh sb="17" eb="18">
      <t>ケタ</t>
    </rPh>
    <phoneticPr fontId="3"/>
  </si>
  <si>
    <r>
      <t>1000</t>
    </r>
    <r>
      <rPr>
        <sz val="11"/>
        <rFont val="游明朝"/>
        <family val="1"/>
        <charset val="128"/>
      </rPr>
      <t>金ルーブル</t>
    </r>
    <rPh sb="4" eb="5">
      <t>キン</t>
    </rPh>
    <phoneticPr fontId="3"/>
  </si>
  <si>
    <r>
      <rPr>
        <sz val="11"/>
        <rFont val="游明朝"/>
        <family val="1"/>
        <charset val="128"/>
      </rPr>
      <t>１）「食料品」＝穀物，米，粉，野菜・果物，香辛料，コーヒー，茶，タバコ，砂糖，アルコール類，魚類，などであるが，詳しくは対応</t>
    </r>
    <r>
      <rPr>
        <sz val="11"/>
        <rFont val="Times New Roman"/>
        <family val="1"/>
      </rPr>
      <t>SITC</t>
    </r>
    <r>
      <rPr>
        <sz val="11"/>
        <rFont val="游明朝"/>
        <family val="1"/>
        <charset val="128"/>
      </rPr>
      <t>番号を参照（以下同様）．</t>
    </r>
    <rPh sb="3" eb="6">
      <t>ショk</t>
    </rPh>
    <rPh sb="8" eb="10">
      <t>コクモツ</t>
    </rPh>
    <rPh sb="11" eb="12">
      <t>コメ</t>
    </rPh>
    <rPh sb="13" eb="14">
      <t>コナ</t>
    </rPh>
    <rPh sb="15" eb="17">
      <t>ヤサイ</t>
    </rPh>
    <rPh sb="18" eb="20">
      <t>クダモノ</t>
    </rPh>
    <rPh sb="21" eb="24">
      <t>コウシンリョウ</t>
    </rPh>
    <rPh sb="30" eb="31">
      <t>チャ</t>
    </rPh>
    <rPh sb="36" eb="38">
      <t>サトウ</t>
    </rPh>
    <rPh sb="44" eb="45">
      <t>ルイ</t>
    </rPh>
    <rPh sb="46" eb="48">
      <t>ギョルイ</t>
    </rPh>
    <rPh sb="56" eb="57">
      <t>クワ</t>
    </rPh>
    <rPh sb="60" eb="62">
      <t>タイオウ</t>
    </rPh>
    <rPh sb="66" eb="68">
      <t>バンゴウ</t>
    </rPh>
    <rPh sb="69" eb="71">
      <t>サンショウ</t>
    </rPh>
    <rPh sb="72" eb="76">
      <t>イカドウヨウ</t>
    </rPh>
    <phoneticPr fontId="3"/>
  </si>
  <si>
    <r>
      <rPr>
        <sz val="11"/>
        <rFont val="游明朝"/>
        <family val="1"/>
        <charset val="128"/>
      </rPr>
      <t>２）「原料・半製品」＝肥料，油脂・脂肪，蜜蝋，皮革，古着，材木･コルク，種子，石炭，コークス，ゴム，化学品，植物油，染料原料，加工されてない金属，石油･石油製品など．</t>
    </r>
    <rPh sb="3" eb="6">
      <t>ゲン､</t>
    </rPh>
    <rPh sb="6" eb="7">
      <t>ハン</t>
    </rPh>
    <rPh sb="7" eb="9">
      <t>セイヒン</t>
    </rPh>
    <rPh sb="11" eb="13">
      <t>ヒリョウ</t>
    </rPh>
    <rPh sb="14" eb="16">
      <t>ユシ</t>
    </rPh>
    <rPh sb="17" eb="19">
      <t>シボウ</t>
    </rPh>
    <rPh sb="20" eb="21">
      <t>ミツ</t>
    </rPh>
    <rPh sb="21" eb="22">
      <t>ロウ</t>
    </rPh>
    <rPh sb="23" eb="25">
      <t>ヒカク</t>
    </rPh>
    <rPh sb="26" eb="28">
      <t>フルギ</t>
    </rPh>
    <rPh sb="29" eb="31">
      <t>ザイモク</t>
    </rPh>
    <rPh sb="36" eb="38">
      <t>シュシ</t>
    </rPh>
    <rPh sb="39" eb="41">
      <t>セキタン</t>
    </rPh>
    <rPh sb="50" eb="53">
      <t>カガクヒン</t>
    </rPh>
    <rPh sb="54" eb="57">
      <t>ショクブツユ</t>
    </rPh>
    <rPh sb="58" eb="60">
      <t>センリョウ</t>
    </rPh>
    <rPh sb="60" eb="62">
      <t>ゲンリョウ</t>
    </rPh>
    <rPh sb="63" eb="65">
      <t>カコウ</t>
    </rPh>
    <rPh sb="70" eb="72">
      <t>キンゾク</t>
    </rPh>
    <rPh sb="73" eb="75">
      <t>セキユ</t>
    </rPh>
    <rPh sb="76" eb="78">
      <t>セキユ</t>
    </rPh>
    <rPh sb="78" eb="80">
      <t>セイヒン</t>
    </rPh>
    <phoneticPr fontId="3"/>
  </si>
  <si>
    <r>
      <rPr>
        <sz val="11"/>
        <rFont val="游明朝"/>
        <family val="1"/>
        <charset val="128"/>
      </rPr>
      <t>３）「家畜」＝大型・小型有角類，馬，豚．</t>
    </r>
    <rPh sb="3" eb="5">
      <t>カt</t>
    </rPh>
    <phoneticPr fontId="3"/>
  </si>
  <si>
    <r>
      <rPr>
        <sz val="11"/>
        <rFont val="游明朝"/>
        <family val="1"/>
        <charset val="128"/>
      </rPr>
      <t>４）「工業製品」＝皮革製品，化粧品，染料，指物，木工品，陶製品，ガラス製品，金属製品，機械・設備，繊維製品など．</t>
    </r>
    <rPh sb="3" eb="7">
      <t>コウギョ</t>
    </rPh>
    <rPh sb="9" eb="11">
      <t>ヒカク</t>
    </rPh>
    <rPh sb="11" eb="13">
      <t>セイヒン</t>
    </rPh>
    <rPh sb="14" eb="17">
      <t>ケショウヒン</t>
    </rPh>
    <rPh sb="18" eb="20">
      <t>センリョウ</t>
    </rPh>
    <rPh sb="21" eb="23">
      <t>サシモノ</t>
    </rPh>
    <rPh sb="24" eb="26">
      <t>モッコウ</t>
    </rPh>
    <rPh sb="26" eb="27">
      <t>ヒン</t>
    </rPh>
    <rPh sb="28" eb="29">
      <t>トウ</t>
    </rPh>
    <rPh sb="29" eb="31">
      <t>セイヒン</t>
    </rPh>
    <rPh sb="35" eb="37">
      <t>セイヒン</t>
    </rPh>
    <rPh sb="40" eb="42">
      <t>セイヒン</t>
    </rPh>
    <rPh sb="43" eb="45">
      <t>キカイ</t>
    </rPh>
    <rPh sb="46" eb="48">
      <t>セツビ</t>
    </rPh>
    <rPh sb="49" eb="51">
      <t>センイ</t>
    </rPh>
    <rPh sb="51" eb="53">
      <t>セイヒン</t>
    </rPh>
    <phoneticPr fontId="3"/>
  </si>
  <si>
    <r>
      <rPr>
        <sz val="11"/>
        <rFont val="游明朝"/>
        <family val="1"/>
        <charset val="128"/>
      </rPr>
      <t>５）</t>
    </r>
    <r>
      <rPr>
        <sz val="11"/>
        <rFont val="Times New Roman"/>
        <family val="1"/>
      </rPr>
      <t>4</t>
    </r>
    <r>
      <rPr>
        <sz val="11"/>
        <rFont val="游明朝"/>
        <family val="1"/>
        <charset val="128"/>
      </rPr>
      <t>商品グループの貿易額の合計と資料に記載された「合計額」（本表ではこちらを表記）との誤差が</t>
    </r>
    <r>
      <rPr>
        <sz val="11"/>
        <rFont val="Times New Roman"/>
        <family val="1"/>
      </rPr>
      <t>1897</t>
    </r>
    <r>
      <rPr>
        <sz val="11"/>
        <rFont val="游明朝"/>
        <family val="1"/>
        <charset val="128"/>
      </rPr>
      <t>年だけやや大きい（</t>
    </r>
    <r>
      <rPr>
        <sz val="11"/>
        <rFont val="Times New Roman"/>
        <family val="1"/>
      </rPr>
      <t>90</t>
    </r>
    <r>
      <rPr>
        <sz val="11"/>
        <rFont val="游明朝"/>
        <family val="1"/>
        <charset val="128"/>
      </rPr>
      <t>金ルーブル）。数字の誤植等の理由が考えられるが，真相は不明である．</t>
    </r>
    <rPh sb="3" eb="5">
      <t>ショウヒン</t>
    </rPh>
    <rPh sb="10" eb="13">
      <t>ボウエキガク</t>
    </rPh>
    <rPh sb="14" eb="16">
      <t>ゴウケイ</t>
    </rPh>
    <rPh sb="17" eb="19">
      <t>シリョウ</t>
    </rPh>
    <rPh sb="20" eb="22">
      <t>キサイ</t>
    </rPh>
    <rPh sb="26" eb="28">
      <t>ゴウケイ</t>
    </rPh>
    <rPh sb="28" eb="29">
      <t>ガク</t>
    </rPh>
    <rPh sb="31" eb="33">
      <t>ホンヒョウ</t>
    </rPh>
    <rPh sb="39" eb="41">
      <t>ヒョウキ</t>
    </rPh>
    <rPh sb="44" eb="46">
      <t>ゴサ</t>
    </rPh>
    <rPh sb="51" eb="52">
      <t>ネン</t>
    </rPh>
    <rPh sb="56" eb="57">
      <t>オオ</t>
    </rPh>
    <rPh sb="62" eb="63">
      <t>キン</t>
    </rPh>
    <rPh sb="69" eb="71">
      <t>スウジ</t>
    </rPh>
    <rPh sb="72" eb="74">
      <t>ゴショク</t>
    </rPh>
    <rPh sb="74" eb="75">
      <t>トウ</t>
    </rPh>
    <rPh sb="76" eb="78">
      <t>リユウ</t>
    </rPh>
    <rPh sb="79" eb="80">
      <t>カンガ</t>
    </rPh>
    <rPh sb="86" eb="88">
      <t>シンソウ</t>
    </rPh>
    <rPh sb="89" eb="91">
      <t>フメイ</t>
    </rPh>
    <phoneticPr fontId="3"/>
  </si>
  <si>
    <r>
      <t>CD</t>
    </r>
    <r>
      <rPr>
        <sz val="16"/>
        <rFont val="游明朝"/>
        <family val="1"/>
        <charset val="128"/>
      </rPr>
      <t>統計表</t>
    </r>
    <r>
      <rPr>
        <sz val="16"/>
        <rFont val="Times New Roman"/>
        <family val="1"/>
      </rPr>
      <t xml:space="preserve"> 8.3.2 </t>
    </r>
    <r>
      <rPr>
        <sz val="16"/>
        <rFont val="游明朝"/>
        <family val="1"/>
        <charset val="128"/>
      </rPr>
      <t>帝政ロシアの商品別輸入構造</t>
    </r>
    <rPh sb="2" eb="4">
      <t>トウケイ</t>
    </rPh>
    <rPh sb="4" eb="5">
      <t>ヒョウ</t>
    </rPh>
    <rPh sb="12" eb="14">
      <t>テイセイ</t>
    </rPh>
    <rPh sb="18" eb="21">
      <t>ショウヒンベツ</t>
    </rPh>
    <rPh sb="21" eb="23">
      <t>ユニュウ</t>
    </rPh>
    <rPh sb="23" eb="25">
      <t>ボウエキコウゾウ</t>
    </rPh>
    <phoneticPr fontId="3"/>
  </si>
  <si>
    <r>
      <t>CD</t>
    </r>
    <r>
      <rPr>
        <sz val="11"/>
        <rFont val="游明朝"/>
        <family val="1"/>
        <charset val="128"/>
      </rPr>
      <t>統計表</t>
    </r>
    <r>
      <rPr>
        <sz val="11"/>
        <rFont val="Times New Roman"/>
        <family val="1"/>
      </rPr>
      <t xml:space="preserve"> 8.3.1</t>
    </r>
    <r>
      <rPr>
        <sz val="11"/>
        <rFont val="游明朝"/>
        <family val="1"/>
        <charset val="128"/>
      </rPr>
      <t>と同じ</t>
    </r>
    <r>
      <rPr>
        <sz val="11"/>
        <rFont val="Times New Roman"/>
        <family val="1"/>
      </rPr>
      <t>.</t>
    </r>
    <rPh sb="2" eb="5">
      <t>トウケイヒョウ</t>
    </rPh>
    <rPh sb="12" eb="13">
      <t>オナ</t>
    </rPh>
    <phoneticPr fontId="3"/>
  </si>
  <si>
    <r>
      <t>CD</t>
    </r>
    <r>
      <rPr>
        <sz val="11"/>
        <rFont val="游明朝"/>
        <family val="1"/>
        <charset val="128"/>
      </rPr>
      <t>統計表</t>
    </r>
    <r>
      <rPr>
        <sz val="11"/>
        <rFont val="Times New Roman"/>
        <family val="1"/>
      </rPr>
      <t xml:space="preserve"> 8.3.1</t>
    </r>
    <r>
      <rPr>
        <sz val="11"/>
        <rFont val="游明朝"/>
        <family val="1"/>
        <charset val="128"/>
      </rPr>
      <t>と同じ．</t>
    </r>
    <phoneticPr fontId="3"/>
  </si>
  <si>
    <t>（注）</t>
    <rPh sb="1" eb="2">
      <t>チュウ</t>
    </rPh>
    <phoneticPr fontId="3"/>
  </si>
  <si>
    <t>（出所）</t>
    <rPh sb="1" eb="3">
      <t>sh</t>
    </rPh>
    <phoneticPr fontId="3"/>
  </si>
  <si>
    <r>
      <t>1887</t>
    </r>
    <r>
      <rPr>
        <sz val="11"/>
        <rFont val="游明朝"/>
        <family val="1"/>
        <charset val="128"/>
      </rPr>
      <t>～</t>
    </r>
    <r>
      <rPr>
        <sz val="11"/>
        <rFont val="Times New Roman"/>
        <family val="1"/>
      </rPr>
      <t>1914</t>
    </r>
    <r>
      <rPr>
        <sz val="11"/>
        <rFont val="游明朝"/>
        <family val="1"/>
        <charset val="128"/>
      </rPr>
      <t>年：</t>
    </r>
    <r>
      <rPr>
        <sz val="11"/>
        <rFont val="游明朝"/>
        <family val="1"/>
        <charset val="128"/>
      </rPr>
      <t>『ロシア帝国統計年鑑』各年版，第</t>
    </r>
    <r>
      <rPr>
        <sz val="11"/>
        <rFont val="Times New Roman"/>
        <family val="1"/>
      </rPr>
      <t>10</t>
    </r>
    <r>
      <rPr>
        <sz val="11"/>
        <rFont val="游明朝"/>
        <family val="1"/>
        <charset val="128"/>
      </rPr>
      <t>部</t>
    </r>
    <r>
      <rPr>
        <sz val="11"/>
        <rFont val="Times New Roman"/>
        <family val="1"/>
      </rPr>
      <t>.</t>
    </r>
    <rPh sb="9" eb="10">
      <t>ネン</t>
    </rPh>
    <rPh sb="17" eb="19">
      <t>トウケ</t>
    </rPh>
    <rPh sb="22" eb="26">
      <t>カk､</t>
    </rPh>
    <phoneticPr fontId="3"/>
  </si>
  <si>
    <r>
      <t>1915</t>
    </r>
    <r>
      <rPr>
        <sz val="11"/>
        <rFont val="游明朝"/>
        <family val="1"/>
        <charset val="128"/>
      </rPr>
      <t>～</t>
    </r>
    <r>
      <rPr>
        <sz val="11"/>
        <rFont val="Times New Roman"/>
        <family val="1"/>
      </rPr>
      <t>1917</t>
    </r>
    <r>
      <rPr>
        <sz val="11"/>
        <rFont val="游明朝"/>
        <family val="1"/>
        <charset val="128"/>
      </rPr>
      <t>年：『金融と貿易統計集』</t>
    </r>
    <r>
      <rPr>
        <sz val="11"/>
        <rFont val="Times New Roman"/>
        <family val="1"/>
      </rPr>
      <t xml:space="preserve"> </t>
    </r>
    <r>
      <rPr>
        <sz val="11"/>
        <rFont val="游明朝"/>
        <family val="1"/>
        <charset val="128"/>
      </rPr>
      <t>．</t>
    </r>
    <rPh sb="9" eb="10">
      <t>ネン</t>
    </rPh>
    <phoneticPr fontId="3"/>
  </si>
  <si>
    <r>
      <t>1000</t>
    </r>
    <r>
      <rPr>
        <sz val="11"/>
        <rFont val="游明朝"/>
        <family val="1"/>
        <charset val="128"/>
      </rPr>
      <t>ルーブル</t>
    </r>
    <r>
      <rPr>
        <sz val="11"/>
        <rFont val="Times New Roman"/>
        <family val="1"/>
      </rPr>
      <t xml:space="preserve"> Thousands of Ruble</t>
    </r>
    <phoneticPr fontId="3"/>
  </si>
  <si>
    <r>
      <rPr>
        <sz val="12"/>
        <rFont val="游明朝"/>
        <family val="1"/>
        <charset val="128"/>
      </rPr>
      <t>統計表</t>
    </r>
    <r>
      <rPr>
        <sz val="12"/>
        <rFont val="Times New Roman"/>
        <family val="1"/>
      </rPr>
      <t>8.4.1</t>
    </r>
    <r>
      <rPr>
        <sz val="12"/>
        <rFont val="游明朝"/>
        <family val="1"/>
        <charset val="128"/>
      </rPr>
      <t>と同じ</t>
    </r>
    <r>
      <rPr>
        <sz val="12"/>
        <rFont val="Times New Roman"/>
        <family val="1"/>
      </rPr>
      <t>.</t>
    </r>
    <phoneticPr fontId="3"/>
  </si>
  <si>
    <r>
      <t>71</t>
    </r>
    <r>
      <rPr>
        <sz val="9"/>
        <rFont val="游明朝"/>
        <family val="1"/>
        <charset val="128"/>
      </rPr>
      <t>と</t>
    </r>
    <r>
      <rPr>
        <sz val="9"/>
        <rFont val="Times New Roman"/>
        <family val="1"/>
      </rPr>
      <t>72</t>
    </r>
    <r>
      <rPr>
        <sz val="9"/>
        <rFont val="游明朝"/>
        <family val="1"/>
        <charset val="128"/>
      </rPr>
      <t>の合計↓</t>
    </r>
    <rPh sb="6" eb="8">
      <t>ゴウケ</t>
    </rPh>
    <phoneticPr fontId="1"/>
  </si>
  <si>
    <t>（注）</t>
    <phoneticPr fontId="3"/>
  </si>
  <si>
    <r>
      <rPr>
        <sz val="12"/>
        <rFont val="游明朝"/>
        <family val="1"/>
        <charset val="128"/>
      </rPr>
      <t>統計表</t>
    </r>
    <r>
      <rPr>
        <sz val="12"/>
        <rFont val="Times New Roman"/>
        <family val="1"/>
      </rPr>
      <t>8.4.1</t>
    </r>
    <r>
      <rPr>
        <sz val="12"/>
        <rFont val="游明朝"/>
        <family val="1"/>
        <charset val="128"/>
      </rPr>
      <t>と同じ</t>
    </r>
    <r>
      <rPr>
        <sz val="12"/>
        <rFont val="Times New Roman"/>
        <family val="1"/>
      </rPr>
      <t>.</t>
    </r>
    <phoneticPr fontId="3"/>
  </si>
  <si>
    <t>（出所）</t>
    <phoneticPr fontId="3"/>
  </si>
  <si>
    <r>
      <t>CD</t>
    </r>
    <r>
      <rPr>
        <sz val="16"/>
        <rFont val="游明朝"/>
        <family val="1"/>
        <charset val="128"/>
      </rPr>
      <t>統計表</t>
    </r>
    <r>
      <rPr>
        <sz val="16"/>
        <rFont val="Times New Roman"/>
        <family val="1"/>
      </rPr>
      <t>8.4.1</t>
    </r>
    <r>
      <rPr>
        <sz val="16"/>
        <rFont val="游明朝"/>
        <family val="1"/>
        <charset val="128"/>
      </rPr>
      <t>　ソ連の輸出額：</t>
    </r>
    <r>
      <rPr>
        <sz val="16"/>
        <rFont val="Times New Roman"/>
        <family val="1"/>
      </rPr>
      <t>SITC rev. 1</t>
    </r>
    <r>
      <rPr>
        <sz val="16"/>
        <rFont val="游明朝"/>
        <family val="1"/>
        <charset val="128"/>
      </rPr>
      <t>，２桁分類，</t>
    </r>
    <r>
      <rPr>
        <sz val="16"/>
        <rFont val="Times New Roman"/>
        <family val="1"/>
      </rPr>
      <t>1918</t>
    </r>
    <r>
      <rPr>
        <sz val="16"/>
        <rFont val="游明朝"/>
        <family val="1"/>
        <charset val="128"/>
      </rPr>
      <t>～</t>
    </r>
    <r>
      <rPr>
        <sz val="16"/>
        <rFont val="Times New Roman"/>
        <family val="1"/>
      </rPr>
      <t xml:space="preserve">1991 </t>
    </r>
    <r>
      <rPr>
        <sz val="16"/>
        <rFont val="游明朝"/>
        <family val="1"/>
        <charset val="128"/>
      </rPr>
      <t>年</t>
    </r>
    <rPh sb="31" eb="32">
      <t>ケタ</t>
    </rPh>
    <rPh sb="32" eb="34">
      <t>ブンルイ</t>
    </rPh>
    <rPh sb="45" eb="46">
      <t>ネン</t>
    </rPh>
    <phoneticPr fontId="3"/>
  </si>
  <si>
    <r>
      <t>CD</t>
    </r>
    <r>
      <rPr>
        <sz val="16"/>
        <rFont val="游明朝"/>
        <family val="1"/>
        <charset val="128"/>
      </rPr>
      <t>統計表</t>
    </r>
    <r>
      <rPr>
        <sz val="16"/>
        <rFont val="Times New Roman"/>
        <family val="1"/>
      </rPr>
      <t>8.4.2</t>
    </r>
    <r>
      <rPr>
        <sz val="16"/>
        <rFont val="游明朝"/>
        <family val="1"/>
        <charset val="128"/>
      </rPr>
      <t>　ソ連の輸入額：</t>
    </r>
    <r>
      <rPr>
        <sz val="16"/>
        <rFont val="Times New Roman"/>
        <family val="1"/>
      </rPr>
      <t>SITC rev. 1</t>
    </r>
    <r>
      <rPr>
        <sz val="16"/>
        <rFont val="游明朝"/>
        <family val="1"/>
        <charset val="128"/>
      </rPr>
      <t>，２桁分類，</t>
    </r>
    <r>
      <rPr>
        <sz val="16"/>
        <rFont val="Times New Roman"/>
        <family val="1"/>
      </rPr>
      <t>1918</t>
    </r>
    <r>
      <rPr>
        <sz val="16"/>
        <rFont val="游明朝"/>
        <family val="1"/>
        <charset val="128"/>
      </rPr>
      <t>～</t>
    </r>
    <r>
      <rPr>
        <sz val="16"/>
        <rFont val="Times New Roman"/>
        <family val="1"/>
      </rPr>
      <t xml:space="preserve">1991 </t>
    </r>
    <r>
      <rPr>
        <sz val="16"/>
        <rFont val="游明朝"/>
        <family val="1"/>
        <charset val="128"/>
      </rPr>
      <t>年</t>
    </r>
    <rPh sb="15" eb="16">
      <t>ハイ</t>
    </rPh>
    <rPh sb="31" eb="32">
      <t>ケタ</t>
    </rPh>
    <rPh sb="32" eb="34">
      <t>ブンルイ</t>
    </rPh>
    <rPh sb="45" eb="46">
      <t>ネン</t>
    </rPh>
    <phoneticPr fontId="3"/>
  </si>
  <si>
    <t>CD Table 8.4.2 Import Value by SITC rev. 1, Two-digit: The Soviet Union, 1918-1991</t>
    <phoneticPr fontId="3"/>
  </si>
  <si>
    <t>CD Table 8.4.1 Export Value by SITC rev. 1, Two-digit: The Soviet Union, 1918-1991</t>
    <phoneticPr fontId="3"/>
  </si>
  <si>
    <t xml:space="preserve">CD Table 8.3.1 Export Value by Commodity Group, Imperial Russia, 1887-1917 </t>
    <phoneticPr fontId="3"/>
  </si>
  <si>
    <t xml:space="preserve">CD Table 8.3.2 Import Value by Commodity Group, Imperial Russia, 1887-1917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</si>
</sst>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0_ "/>
    <numFmt numFmtId="178" formatCode="0_ "/>
    <numFmt numFmtId="179" formatCode="0.0_);[Red]\(0.0\)"/>
    <numFmt numFmtId="180" formatCode="#,##0_ "/>
    <numFmt numFmtId="181" formatCode="#,##0_);[Red]\(#,##0\)"/>
    <numFmt numFmtId="182" formatCode="0_ ;[Red]\-0\ "/>
    <numFmt numFmtId="183" formatCode="#,##0.00_ "/>
    <numFmt numFmtId="184" formatCode="#,##0.0_ "/>
  </numFmts>
  <fonts count="35">
    <font>
      <sz val="11"/>
      <name val="ＭＳ Ｐゴシック"/>
      <charset val="128"/>
    </font>
    <font>
      <b/>
      <sz val="11"/>
      <name val="ＭＳ Ｐゴシック"/>
      <family val="3"/>
      <charset val="128"/>
    </font>
    <font>
      <sz val="11"/>
      <name val="ＭＳ Ｐゴシック"/>
      <family val="3"/>
      <charset val="128"/>
    </font>
    <font>
      <sz val="6"/>
      <name val="ＭＳ Ｐゴシック"/>
      <family val="2"/>
      <charset val="128"/>
    </font>
    <font>
      <b/>
      <vertAlign val="superscript"/>
      <sz val="11"/>
      <name val="ＭＳ Ｐゴシック"/>
      <family val="3"/>
      <charset val="128"/>
    </font>
    <font>
      <sz val="11"/>
      <name val="Times New Roman"/>
      <family val="1"/>
    </font>
    <font>
      <b/>
      <i/>
      <sz val="11"/>
      <name val="Times New Roman"/>
      <family val="1"/>
    </font>
    <font>
      <sz val="11"/>
      <color indexed="10"/>
      <name val="ＭＳ Ｐゴシック"/>
      <family val="3"/>
      <charset val="128"/>
    </font>
    <font>
      <b/>
      <u/>
      <sz val="11"/>
      <color indexed="10"/>
      <name val="ＭＳ Ｐゴシック"/>
      <family val="3"/>
      <charset val="128"/>
    </font>
    <font>
      <i/>
      <sz val="11"/>
      <name val="Times New Roman"/>
      <family val="1"/>
    </font>
    <font>
      <b/>
      <sz val="14"/>
      <name val="ＭＳ Ｐゴシック"/>
      <family val="3"/>
      <charset val="128"/>
    </font>
    <font>
      <sz val="10"/>
      <name val="Arial Cyr"/>
      <family val="2"/>
      <charset val="128"/>
    </font>
    <font>
      <sz val="12"/>
      <name val="Times New Roman"/>
      <family val="1"/>
    </font>
    <font>
      <sz val="12"/>
      <name val="ＭＳ Ｐゴシック"/>
      <family val="3"/>
      <charset val="128"/>
    </font>
    <font>
      <vertAlign val="superscript"/>
      <sz val="12"/>
      <name val="ＭＳ Ｐゴシック"/>
      <family val="3"/>
      <charset val="128"/>
    </font>
    <font>
      <sz val="11"/>
      <color rgb="FFFF0000"/>
      <name val="ＭＳ Ｐゴシック"/>
      <family val="3"/>
      <charset val="128"/>
    </font>
    <font>
      <sz val="11"/>
      <color theme="4"/>
      <name val="ＭＳ Ｐゴシック"/>
      <family val="3"/>
      <charset val="128"/>
    </font>
    <font>
      <b/>
      <i/>
      <sz val="11"/>
      <color rgb="FF000000"/>
      <name val="Times New Roman"/>
      <family val="1"/>
    </font>
    <font>
      <u/>
      <sz val="11"/>
      <color theme="10"/>
      <name val="ＭＳ Ｐゴシック"/>
      <family val="3"/>
      <charset val="128"/>
    </font>
    <font>
      <u/>
      <sz val="11"/>
      <color theme="11"/>
      <name val="ＭＳ Ｐゴシック"/>
      <family val="3"/>
      <charset val="128"/>
    </font>
    <font>
      <b/>
      <sz val="14"/>
      <name val="ヒラギノ丸ゴ ProN W4"/>
      <charset val="128"/>
    </font>
    <font>
      <sz val="11"/>
      <name val="ＭＳ Ｐ明朝"/>
      <family val="1"/>
      <charset val="128"/>
    </font>
    <font>
      <sz val="12"/>
      <name val="ＭＳ Ｐ明朝"/>
      <family val="1"/>
      <charset val="128"/>
    </font>
    <font>
      <b/>
      <sz val="14"/>
      <name val="Times New Roman"/>
      <family val="1"/>
    </font>
    <font>
      <sz val="9"/>
      <color rgb="FFFF0000"/>
      <name val="ＭＳ Ｐゴシック"/>
      <family val="3"/>
      <charset val="128"/>
    </font>
    <font>
      <sz val="11"/>
      <color rgb="FFFF0000"/>
      <name val="ヒラギノ角ゴシック W7"/>
      <family val="3"/>
      <charset val="128"/>
    </font>
    <font>
      <sz val="16"/>
      <name val="Times New Roman"/>
      <family val="1"/>
    </font>
    <font>
      <b/>
      <vertAlign val="superscript"/>
      <sz val="14"/>
      <name val="ＭＳ Ｐゴシック"/>
      <family val="3"/>
      <charset val="128"/>
    </font>
    <font>
      <sz val="11"/>
      <color rgb="FF000000"/>
      <name val="Times New Roman"/>
      <family val="1"/>
    </font>
    <font>
      <sz val="16"/>
      <name val="游明朝"/>
      <family val="1"/>
      <charset val="128"/>
    </font>
    <font>
      <sz val="11"/>
      <name val="游明朝"/>
      <family val="1"/>
      <charset val="128"/>
    </font>
    <font>
      <vertAlign val="superscript"/>
      <sz val="11"/>
      <name val="Times New Roman"/>
      <family val="1"/>
    </font>
    <font>
      <sz val="12"/>
      <name val="游明朝"/>
      <family val="1"/>
      <charset val="128"/>
    </font>
    <font>
      <sz val="9"/>
      <name val="游明朝"/>
      <family val="1"/>
      <charset val="128"/>
    </font>
    <font>
      <sz val="9"/>
      <name val="Times New Roman"/>
      <family val="1"/>
    </font>
  </fonts>
  <fills count="14">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rgb="FFCCFFCC"/>
        <bgColor rgb="FF000000"/>
      </patternFill>
    </fill>
    <fill>
      <patternFill patternType="solid">
        <fgColor theme="6"/>
        <bgColor indexed="64"/>
      </patternFill>
    </fill>
    <fill>
      <patternFill patternType="solid">
        <fgColor rgb="FFCCFFCC"/>
        <bgColor indexed="64"/>
      </patternFill>
    </fill>
    <fill>
      <patternFill patternType="solid">
        <fgColor theme="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FF00"/>
        <bgColor rgb="FF000000"/>
      </patternFill>
    </fill>
    <fill>
      <patternFill patternType="solid">
        <fgColor theme="5" tint="0.79998168889431442"/>
        <bgColor indexed="64"/>
      </patternFill>
    </fill>
    <fill>
      <patternFill patternType="solid">
        <fgColor rgb="FFFF0000"/>
        <bgColor indexed="64"/>
      </patternFill>
    </fill>
  </fills>
  <borders count="27">
    <border>
      <left/>
      <right/>
      <top/>
      <bottom/>
      <diagonal/>
    </border>
    <border>
      <left style="thin">
        <color auto="1"/>
      </left>
      <right/>
      <top/>
      <bottom/>
      <diagonal/>
    </border>
    <border>
      <left/>
      <right/>
      <top/>
      <bottom style="medium">
        <color auto="1"/>
      </bottom>
      <diagonal/>
    </border>
    <border>
      <left style="thin">
        <color auto="1"/>
      </left>
      <right/>
      <top/>
      <bottom style="medium">
        <color auto="1"/>
      </bottom>
      <diagonal/>
    </border>
    <border>
      <left style="thin">
        <color auto="1"/>
      </left>
      <right/>
      <top/>
      <bottom style="thin">
        <color auto="1"/>
      </bottom>
      <diagonal/>
    </border>
    <border>
      <left/>
      <right/>
      <top/>
      <bottom style="thin">
        <color auto="1"/>
      </bottom>
      <diagonal/>
    </border>
    <border>
      <left/>
      <right/>
      <top style="medium">
        <color auto="1"/>
      </top>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right/>
      <top style="thin">
        <color auto="1"/>
      </top>
      <bottom style="thin">
        <color auto="1"/>
      </bottom>
      <diagonal/>
    </border>
    <border>
      <left/>
      <right/>
      <top style="medium">
        <color auto="1"/>
      </top>
      <bottom style="thin">
        <color auto="1"/>
      </bottom>
      <diagonal/>
    </border>
    <border>
      <left style="hair">
        <color auto="1"/>
      </left>
      <right style="thin">
        <color auto="1"/>
      </right>
      <top/>
      <bottom/>
      <diagonal/>
    </border>
    <border>
      <left style="hair">
        <color auto="1"/>
      </left>
      <right style="thin">
        <color auto="1"/>
      </right>
      <top/>
      <bottom style="medium">
        <color auto="1"/>
      </bottom>
      <diagonal/>
    </border>
    <border>
      <left style="hair">
        <color auto="1"/>
      </left>
      <right style="thin">
        <color auto="1"/>
      </right>
      <top/>
      <bottom style="thin">
        <color indexed="64"/>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s>
  <cellStyleXfs count="500">
    <xf numFmtId="0" fontId="0" fillId="0" borderId="0"/>
    <xf numFmtId="0" fontId="11"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64">
    <xf numFmtId="0" fontId="0" fillId="0" borderId="0" xfId="0"/>
    <xf numFmtId="0" fontId="0" fillId="0" borderId="1" xfId="0" applyBorder="1"/>
    <xf numFmtId="0" fontId="0" fillId="0" borderId="2" xfId="0" applyBorder="1"/>
    <xf numFmtId="0" fontId="0" fillId="0" borderId="3" xfId="0" applyBorder="1"/>
    <xf numFmtId="0" fontId="0" fillId="0" borderId="4" xfId="0" applyBorder="1" applyAlignment="1">
      <alignment horizontal="center"/>
    </xf>
    <xf numFmtId="0" fontId="0" fillId="0" borderId="1" xfId="0" applyFill="1" applyBorder="1"/>
    <xf numFmtId="0" fontId="5" fillId="0" borderId="0" xfId="0" applyFont="1"/>
    <xf numFmtId="0" fontId="0" fillId="0" borderId="0" xfId="0" applyAlignment="1">
      <alignment horizontal="center"/>
    </xf>
    <xf numFmtId="0" fontId="0" fillId="0" borderId="2" xfId="0" applyBorder="1" applyAlignment="1">
      <alignment horizontal="center"/>
    </xf>
    <xf numFmtId="0" fontId="0" fillId="0" borderId="0" xfId="0" applyAlignment="1">
      <alignment horizontal="center" vertical="center"/>
    </xf>
    <xf numFmtId="0" fontId="0" fillId="0" borderId="0" xfId="0" applyAlignment="1">
      <alignment horizontal="right" vertical="center"/>
    </xf>
    <xf numFmtId="0" fontId="7" fillId="0" borderId="0" xfId="0" applyFont="1"/>
    <xf numFmtId="0" fontId="2" fillId="0" borderId="0" xfId="0" applyFont="1"/>
    <xf numFmtId="0" fontId="0" fillId="0" borderId="1" xfId="0" applyBorder="1" applyAlignment="1">
      <alignment horizontal="center" vertical="center"/>
    </xf>
    <xf numFmtId="0" fontId="0" fillId="0" borderId="2" xfId="0" applyFill="1" applyBorder="1"/>
    <xf numFmtId="0" fontId="0" fillId="0" borderId="2" xfId="0" applyFont="1" applyFill="1" applyBorder="1"/>
    <xf numFmtId="0" fontId="0" fillId="2" borderId="2" xfId="0" applyFont="1" applyFill="1" applyBorder="1"/>
    <xf numFmtId="0" fontId="0" fillId="0" borderId="5" xfId="0" applyBorder="1"/>
    <xf numFmtId="0" fontId="2" fillId="0" borderId="5" xfId="0" applyFont="1" applyBorder="1"/>
    <xf numFmtId="0" fontId="0" fillId="0" borderId="4" xfId="0" applyBorder="1"/>
    <xf numFmtId="0" fontId="8" fillId="0" borderId="0" xfId="0" applyFont="1"/>
    <xf numFmtId="0" fontId="2" fillId="0" borderId="0" xfId="0" applyFont="1" applyAlignment="1">
      <alignment horizontal="center" vertical="center"/>
    </xf>
    <xf numFmtId="0" fontId="2" fillId="0" borderId="5" xfId="0" applyFont="1" applyFill="1" applyBorder="1"/>
    <xf numFmtId="0" fontId="0" fillId="2" borderId="3" xfId="0" applyFill="1" applyBorder="1"/>
    <xf numFmtId="0" fontId="0" fillId="0" borderId="6" xfId="0" applyBorder="1" applyAlignment="1">
      <alignment horizontal="center"/>
    </xf>
    <xf numFmtId="176" fontId="0" fillId="0" borderId="2" xfId="0" applyNumberFormat="1" applyBorder="1"/>
    <xf numFmtId="0" fontId="0" fillId="0" borderId="3" xfId="0" applyBorder="1" applyAlignment="1">
      <alignment horizontal="center"/>
    </xf>
    <xf numFmtId="0" fontId="0" fillId="0" borderId="7" xfId="0" applyBorder="1" applyAlignment="1">
      <alignment horizontal="center"/>
    </xf>
    <xf numFmtId="176" fontId="0" fillId="0" borderId="0" xfId="0" applyNumberFormat="1" applyBorder="1"/>
    <xf numFmtId="176" fontId="0" fillId="0" borderId="0" xfId="0" applyNumberFormat="1"/>
    <xf numFmtId="0" fontId="0" fillId="0" borderId="8" xfId="0" applyBorder="1"/>
    <xf numFmtId="0" fontId="0" fillId="0" borderId="8" xfId="0" applyBorder="1" applyAlignment="1">
      <alignment horizontal="center"/>
    </xf>
    <xf numFmtId="0" fontId="0" fillId="0" borderId="8" xfId="0" applyBorder="1" applyAlignment="1">
      <alignment horizontal="right"/>
    </xf>
    <xf numFmtId="0" fontId="0" fillId="0" borderId="0" xfId="0" applyBorder="1" applyAlignment="1">
      <alignment horizontal="right"/>
    </xf>
    <xf numFmtId="0" fontId="0" fillId="0" borderId="0" xfId="0" applyBorder="1"/>
    <xf numFmtId="176" fontId="0" fillId="0" borderId="8" xfId="0" applyNumberFormat="1" applyBorder="1"/>
    <xf numFmtId="0" fontId="0" fillId="0" borderId="8" xfId="0" applyBorder="1" applyAlignment="1">
      <alignment wrapText="1"/>
    </xf>
    <xf numFmtId="0" fontId="0" fillId="2" borderId="8" xfId="0" applyFill="1" applyBorder="1"/>
    <xf numFmtId="0" fontId="0" fillId="3" borderId="8" xfId="0" applyFill="1" applyBorder="1"/>
    <xf numFmtId="0" fontId="0" fillId="3" borderId="8" xfId="0" applyFill="1" applyBorder="1" applyAlignment="1">
      <alignment horizontal="right"/>
    </xf>
    <xf numFmtId="177" fontId="0" fillId="0" borderId="0" xfId="0" applyNumberFormat="1" applyBorder="1" applyAlignment="1">
      <alignment vertical="center"/>
    </xf>
    <xf numFmtId="177" fontId="0" fillId="0" borderId="5" xfId="0" applyNumberFormat="1" applyBorder="1" applyAlignment="1">
      <alignment vertical="center"/>
    </xf>
    <xf numFmtId="176" fontId="0" fillId="0" borderId="0" xfId="0" applyNumberFormat="1" applyFill="1" applyBorder="1"/>
    <xf numFmtId="0" fontId="0" fillId="0" borderId="8" xfId="0" applyFill="1" applyBorder="1"/>
    <xf numFmtId="176" fontId="0" fillId="0" borderId="8" xfId="0" applyNumberFormat="1" applyFill="1" applyBorder="1"/>
    <xf numFmtId="0" fontId="0" fillId="4" borderId="8" xfId="0" applyFill="1" applyBorder="1"/>
    <xf numFmtId="0" fontId="0" fillId="5" borderId="8" xfId="0" applyFill="1" applyBorder="1" applyAlignment="1">
      <alignment horizontal="center" wrapText="1"/>
    </xf>
    <xf numFmtId="0" fontId="0" fillId="5" borderId="9" xfId="0" applyFill="1" applyBorder="1" applyAlignment="1">
      <alignment horizont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176" fontId="0" fillId="6" borderId="8" xfId="0" applyNumberFormat="1" applyFill="1" applyBorder="1"/>
    <xf numFmtId="178" fontId="0" fillId="0" borderId="0" xfId="0" applyNumberFormat="1"/>
    <xf numFmtId="0" fontId="15" fillId="0" borderId="0" xfId="0" applyFont="1"/>
    <xf numFmtId="0" fontId="0" fillId="0" borderId="0" xfId="0" applyFont="1"/>
    <xf numFmtId="0" fontId="0" fillId="0" borderId="0" xfId="0" applyBorder="1" applyAlignment="1">
      <alignment vertical="center"/>
    </xf>
    <xf numFmtId="0" fontId="10" fillId="0" borderId="0" xfId="0" applyFont="1" applyBorder="1" applyAlignment="1">
      <alignment vertical="center"/>
    </xf>
    <xf numFmtId="0" fontId="0" fillId="7" borderId="0" xfId="0" applyFill="1"/>
    <xf numFmtId="0" fontId="16" fillId="0" borderId="8" xfId="0" applyFont="1" applyFill="1" applyBorder="1"/>
    <xf numFmtId="176" fontId="16" fillId="0" borderId="8" xfId="0" applyNumberFormat="1" applyFont="1" applyFill="1" applyBorder="1"/>
    <xf numFmtId="0" fontId="16" fillId="0" borderId="8" xfId="0" applyFont="1" applyBorder="1"/>
    <xf numFmtId="0" fontId="10" fillId="0" borderId="0" xfId="0" applyFont="1"/>
    <xf numFmtId="178" fontId="0" fillId="0" borderId="8" xfId="0" applyNumberFormat="1" applyBorder="1"/>
    <xf numFmtId="178" fontId="0" fillId="2" borderId="8" xfId="0" applyNumberFormat="1" applyFill="1" applyBorder="1"/>
    <xf numFmtId="178" fontId="0" fillId="3" borderId="8" xfId="0" applyNumberFormat="1" applyFill="1" applyBorder="1"/>
    <xf numFmtId="0" fontId="0" fillId="7" borderId="8" xfId="0" applyFill="1" applyBorder="1" applyAlignment="1">
      <alignment horizontal="right"/>
    </xf>
    <xf numFmtId="0" fontId="0" fillId="0" borderId="0" xfId="0" applyBorder="1" applyAlignment="1">
      <alignment horizontal="left"/>
    </xf>
    <xf numFmtId="0" fontId="0" fillId="0" borderId="0" xfId="0" applyAlignment="1">
      <alignment vertical="center"/>
    </xf>
    <xf numFmtId="177" fontId="0" fillId="0" borderId="0" xfId="0" applyNumberFormat="1" applyAlignment="1">
      <alignment vertical="center"/>
    </xf>
    <xf numFmtId="0" fontId="0" fillId="0" borderId="8" xfId="0" applyBorder="1" applyAlignment="1">
      <alignment vertical="center"/>
    </xf>
    <xf numFmtId="0" fontId="0" fillId="7" borderId="8" xfId="0" applyFill="1" applyBorder="1" applyAlignment="1">
      <alignment vertical="center"/>
    </xf>
    <xf numFmtId="177" fontId="0" fillId="0" borderId="8" xfId="0" applyNumberFormat="1" applyBorder="1" applyAlignment="1">
      <alignment vertical="center"/>
    </xf>
    <xf numFmtId="180" fontId="0" fillId="0" borderId="0" xfId="0" applyNumberFormat="1" applyAlignment="1">
      <alignment vertical="center"/>
    </xf>
    <xf numFmtId="181" fontId="0" fillId="0" borderId="0" xfId="0" applyNumberFormat="1"/>
    <xf numFmtId="177" fontId="0" fillId="0" borderId="8" xfId="0" applyNumberFormat="1" applyBorder="1"/>
    <xf numFmtId="0" fontId="0" fillId="7" borderId="8" xfId="0" applyFill="1" applyBorder="1" applyAlignment="1">
      <alignment horizontal="center" vertical="center" wrapText="1"/>
    </xf>
    <xf numFmtId="0" fontId="0" fillId="7" borderId="8" xfId="0" applyFill="1" applyBorder="1" applyAlignment="1">
      <alignment horizontal="center" vertical="center"/>
    </xf>
    <xf numFmtId="0" fontId="0" fillId="7" borderId="8" xfId="0" applyFill="1" applyBorder="1" applyAlignment="1">
      <alignment wrapText="1"/>
    </xf>
    <xf numFmtId="0" fontId="0" fillId="0" borderId="0" xfId="0" applyFill="1" applyBorder="1" applyAlignment="1"/>
    <xf numFmtId="0" fontId="0" fillId="5" borderId="8" xfId="0" applyFill="1" applyBorder="1" applyAlignment="1">
      <alignment horizontal="center" vertical="center" wrapText="1"/>
    </xf>
    <xf numFmtId="177" fontId="0" fillId="0" borderId="0" xfId="0" applyNumberFormat="1"/>
    <xf numFmtId="0" fontId="0" fillId="7" borderId="8" xfId="0" applyFill="1" applyBorder="1" applyAlignment="1">
      <alignment horizontal="center"/>
    </xf>
    <xf numFmtId="0" fontId="0" fillId="7" borderId="8" xfId="0" applyFill="1" applyBorder="1"/>
    <xf numFmtId="0" fontId="0" fillId="0" borderId="12" xfId="0" applyBorder="1"/>
    <xf numFmtId="0" fontId="0" fillId="0" borderId="9" xfId="0" applyBorder="1"/>
    <xf numFmtId="0" fontId="0" fillId="0" borderId="0" xfId="0" applyFill="1" applyBorder="1"/>
    <xf numFmtId="0" fontId="0" fillId="0" borderId="13" xfId="0" applyFill="1" applyBorder="1"/>
    <xf numFmtId="0" fontId="1" fillId="7" borderId="8" xfId="0" applyFont="1" applyFill="1" applyBorder="1"/>
    <xf numFmtId="0" fontId="1" fillId="0" borderId="8" xfId="0" applyFont="1" applyBorder="1"/>
    <xf numFmtId="0" fontId="1" fillId="7" borderId="10" xfId="0" applyFont="1" applyFill="1" applyBorder="1"/>
    <xf numFmtId="0" fontId="1" fillId="0" borderId="10" xfId="0" applyFont="1" applyBorder="1"/>
    <xf numFmtId="0" fontId="0" fillId="7" borderId="14" xfId="0" applyFill="1" applyBorder="1"/>
    <xf numFmtId="0" fontId="0" fillId="0" borderId="14" xfId="0" applyBorder="1"/>
    <xf numFmtId="0" fontId="0" fillId="7" borderId="10" xfId="0" applyFill="1" applyBorder="1"/>
    <xf numFmtId="0" fontId="0" fillId="0" borderId="10" xfId="0" applyBorder="1"/>
    <xf numFmtId="0" fontId="0" fillId="7" borderId="15" xfId="0" applyFill="1" applyBorder="1" applyAlignment="1">
      <alignment horizontal="center" vertical="center"/>
    </xf>
    <xf numFmtId="0" fontId="0" fillId="7" borderId="8" xfId="0" applyFill="1" applyBorder="1" applyAlignment="1">
      <alignment horizontal="center" wrapText="1"/>
    </xf>
    <xf numFmtId="0" fontId="0" fillId="7" borderId="8" xfId="0" applyNumberFormat="1" applyFill="1" applyBorder="1" applyAlignment="1">
      <alignment wrapText="1"/>
    </xf>
    <xf numFmtId="0" fontId="0" fillId="0" borderId="13" xfId="0" applyNumberFormat="1" applyFill="1" applyBorder="1" applyAlignment="1"/>
    <xf numFmtId="0" fontId="0" fillId="0" borderId="0" xfId="0" applyNumberFormat="1" applyFill="1" applyBorder="1" applyAlignment="1"/>
    <xf numFmtId="0" fontId="0" fillId="7" borderId="8" xfId="0" applyFill="1" applyBorder="1" applyAlignment="1">
      <alignment horizontal="right" vertical="center"/>
    </xf>
    <xf numFmtId="179" fontId="0" fillId="0" borderId="8" xfId="0" applyNumberFormat="1" applyBorder="1" applyAlignment="1">
      <alignment horizontal="right" vertical="center"/>
    </xf>
    <xf numFmtId="0" fontId="1" fillId="7" borderId="8" xfId="0" applyFont="1" applyFill="1" applyBorder="1" applyAlignment="1">
      <alignment horizontal="center"/>
    </xf>
    <xf numFmtId="0" fontId="0" fillId="7" borderId="8" xfId="0" applyFill="1" applyBorder="1" applyAlignment="1">
      <alignment horizontal="center" vertical="center" wrapText="1"/>
    </xf>
    <xf numFmtId="0" fontId="0" fillId="5" borderId="16" xfId="0" applyFill="1" applyBorder="1" applyAlignment="1">
      <alignment horizontal="center" vertical="center" wrapText="1"/>
    </xf>
    <xf numFmtId="0" fontId="0" fillId="5" borderId="10" xfId="0" applyFill="1" applyBorder="1" applyAlignment="1">
      <alignment horizontal="center" vertical="center" wrapText="1"/>
    </xf>
    <xf numFmtId="0" fontId="0" fillId="0" borderId="0" xfId="0" applyFill="1"/>
    <xf numFmtId="183" fontId="0" fillId="0" borderId="8" xfId="0" applyNumberFormat="1" applyBorder="1"/>
    <xf numFmtId="0" fontId="0" fillId="7" borderId="5" xfId="0" applyFill="1" applyBorder="1"/>
    <xf numFmtId="0" fontId="0" fillId="7" borderId="2" xfId="0" applyFill="1" applyBorder="1"/>
    <xf numFmtId="0" fontId="0" fillId="7" borderId="3" xfId="0" applyFill="1" applyBorder="1"/>
    <xf numFmtId="0" fontId="0" fillId="7" borderId="2" xfId="0" applyFill="1" applyBorder="1" applyAlignment="1">
      <alignment horizontal="center" vertical="center" wrapText="1"/>
    </xf>
    <xf numFmtId="0" fontId="2" fillId="0" borderId="0" xfId="0" applyFont="1" applyFill="1"/>
    <xf numFmtId="0" fontId="0" fillId="7" borderId="2" xfId="0" applyFill="1" applyBorder="1" applyAlignment="1">
      <alignment horizontal="center" vertical="center"/>
    </xf>
    <xf numFmtId="0" fontId="0" fillId="0" borderId="0" xfId="0" applyFill="1" applyAlignment="1">
      <alignment horizontal="center" vertical="center"/>
    </xf>
    <xf numFmtId="177" fontId="0" fillId="8" borderId="8" xfId="0" applyNumberFormat="1" applyFill="1" applyBorder="1"/>
    <xf numFmtId="0" fontId="0" fillId="9" borderId="8" xfId="0" applyFill="1" applyBorder="1"/>
    <xf numFmtId="178" fontId="0" fillId="9" borderId="8" xfId="0" applyNumberFormat="1" applyFill="1" applyBorder="1"/>
    <xf numFmtId="177" fontId="0" fillId="9" borderId="8" xfId="0" applyNumberFormat="1" applyFill="1" applyBorder="1"/>
    <xf numFmtId="0" fontId="0" fillId="7" borderId="8" xfId="0" quotePrefix="1" applyFill="1" applyBorder="1" applyAlignment="1">
      <alignment horizontal="right"/>
    </xf>
    <xf numFmtId="0" fontId="12" fillId="0" borderId="0" xfId="0" applyFont="1" applyFill="1" applyBorder="1" applyAlignment="1">
      <alignment horizontal="left" vertical="top" wrapText="1"/>
    </xf>
    <xf numFmtId="0" fontId="14" fillId="0" borderId="0" xfId="0" applyFont="1" applyFill="1"/>
    <xf numFmtId="0" fontId="13" fillId="0" borderId="0" xfId="0" applyFont="1" applyFill="1"/>
    <xf numFmtId="178" fontId="0" fillId="0" borderId="8" xfId="0" applyNumberFormat="1" applyBorder="1" applyAlignment="1">
      <alignment horizontal="right"/>
    </xf>
    <xf numFmtId="0" fontId="0" fillId="0" borderId="8" xfId="0" quotePrefix="1" applyBorder="1" applyAlignment="1">
      <alignment horizontal="right"/>
    </xf>
    <xf numFmtId="182" fontId="0" fillId="0" borderId="8" xfId="0" applyNumberFormat="1" applyBorder="1"/>
    <xf numFmtId="0" fontId="0" fillId="0" borderId="0" xfId="0" applyAlignment="1">
      <alignment horizontal="left"/>
    </xf>
    <xf numFmtId="180" fontId="0" fillId="0" borderId="0" xfId="0" applyNumberFormat="1"/>
    <xf numFmtId="0" fontId="17" fillId="0" borderId="0" xfId="0" applyFont="1" applyAlignment="1">
      <alignment vertical="center"/>
    </xf>
    <xf numFmtId="0" fontId="0" fillId="4" borderId="8" xfId="0" applyFill="1" applyBorder="1" applyAlignment="1">
      <alignment horizontal="center" vertical="center" wrapText="1"/>
    </xf>
    <xf numFmtId="180" fontId="0" fillId="0" borderId="8" xfId="0" applyNumberFormat="1" applyBorder="1"/>
    <xf numFmtId="180" fontId="0" fillId="4" borderId="8" xfId="0" applyNumberFormat="1" applyFill="1" applyBorder="1"/>
    <xf numFmtId="184" fontId="0" fillId="0" borderId="8" xfId="0" applyNumberFormat="1" applyBorder="1"/>
    <xf numFmtId="184" fontId="0" fillId="0" borderId="8" xfId="0" quotePrefix="1" applyNumberFormat="1" applyBorder="1"/>
    <xf numFmtId="184" fontId="0" fillId="0" borderId="0" xfId="0" applyNumberFormat="1"/>
    <xf numFmtId="184" fontId="0" fillId="0" borderId="8" xfId="0" quotePrefix="1" applyNumberFormat="1" applyBorder="1" applyAlignment="1">
      <alignment horizontal="center" vertical="top"/>
    </xf>
    <xf numFmtId="180" fontId="0" fillId="0" borderId="0" xfId="0" quotePrefix="1" applyNumberFormat="1" applyAlignment="1">
      <alignment horizontal="center"/>
    </xf>
    <xf numFmtId="0" fontId="0" fillId="0" borderId="0" xfId="0" quotePrefix="1" applyAlignment="1">
      <alignment horizontal="center"/>
    </xf>
    <xf numFmtId="180" fontId="1" fillId="0" borderId="8" xfId="0" applyNumberFormat="1" applyFont="1" applyBorder="1"/>
    <xf numFmtId="180" fontId="0" fillId="0" borderId="8" xfId="0" quotePrefix="1" applyNumberFormat="1" applyBorder="1" applyAlignment="1">
      <alignment horizontal="center"/>
    </xf>
    <xf numFmtId="0" fontId="0" fillId="0" borderId="8" xfId="0" quotePrefix="1" applyBorder="1" applyAlignment="1">
      <alignment horizontal="center"/>
    </xf>
    <xf numFmtId="184" fontId="0" fillId="4" borderId="8" xfId="0" quotePrefix="1" applyNumberFormat="1" applyFill="1" applyBorder="1"/>
    <xf numFmtId="184" fontId="0" fillId="4" borderId="8" xfId="0" applyNumberFormat="1" applyFill="1" applyBorder="1"/>
    <xf numFmtId="0" fontId="0" fillId="0" borderId="8" xfId="0" applyBorder="1" applyAlignment="1">
      <alignment horizontal="center" vertical="center"/>
    </xf>
    <xf numFmtId="0" fontId="0" fillId="0" borderId="8" xfId="0" applyFill="1" applyBorder="1" applyAlignment="1">
      <alignment horizontal="center" vertical="center"/>
    </xf>
    <xf numFmtId="184" fontId="0" fillId="0" borderId="8" xfId="0" quotePrefix="1" applyNumberFormat="1" applyBorder="1" applyAlignment="1">
      <alignment horizontal="center"/>
    </xf>
    <xf numFmtId="0" fontId="15" fillId="0" borderId="8" xfId="0" applyFont="1" applyBorder="1" applyAlignment="1">
      <alignment wrapText="1"/>
    </xf>
    <xf numFmtId="181" fontId="0" fillId="0" borderId="8" xfId="0" applyNumberFormat="1" applyBorder="1"/>
    <xf numFmtId="181" fontId="0" fillId="0" borderId="8" xfId="0" applyNumberFormat="1" applyFont="1" applyBorder="1"/>
    <xf numFmtId="177" fontId="0" fillId="4" borderId="8" xfId="0" applyNumberFormat="1" applyFill="1" applyBorder="1"/>
    <xf numFmtId="0" fontId="0" fillId="7" borderId="8" xfId="0" applyFill="1" applyBorder="1" applyAlignment="1">
      <alignment horizontal="center" vertical="center" wrapText="1"/>
    </xf>
    <xf numFmtId="0" fontId="0" fillId="7" borderId="1" xfId="0" applyFill="1" applyBorder="1"/>
    <xf numFmtId="0" fontId="0" fillId="7" borderId="0" xfId="0" applyFill="1" applyBorder="1"/>
    <xf numFmtId="0" fontId="0" fillId="7" borderId="0" xfId="0" applyFill="1" applyBorder="1" applyAlignment="1">
      <alignment horizontal="center" vertical="center" wrapText="1"/>
    </xf>
    <xf numFmtId="0" fontId="10" fillId="0" borderId="0" xfId="0" applyFont="1" applyAlignment="1"/>
    <xf numFmtId="0" fontId="0" fillId="5" borderId="10" xfId="0" applyFill="1" applyBorder="1" applyAlignment="1">
      <alignment horizontal="center" vertical="center" wrapText="1"/>
    </xf>
    <xf numFmtId="0" fontId="0" fillId="7" borderId="8" xfId="0" applyFill="1" applyBorder="1" applyAlignment="1">
      <alignment horizontal="center" vertical="center" wrapText="1"/>
    </xf>
    <xf numFmtId="0" fontId="0" fillId="7" borderId="8" xfId="0" applyFill="1" applyBorder="1" applyAlignment="1">
      <alignment horizontal="center" vertical="center" wrapText="1"/>
    </xf>
    <xf numFmtId="0" fontId="0" fillId="7" borderId="0" xfId="0" applyFill="1" applyAlignment="1">
      <alignment vertical="center" wrapText="1"/>
    </xf>
    <xf numFmtId="180" fontId="0" fillId="10" borderId="8" xfId="0" applyNumberFormat="1" applyFill="1" applyBorder="1" applyAlignment="1">
      <alignment horizontal="center"/>
    </xf>
    <xf numFmtId="180" fontId="0" fillId="10" borderId="8" xfId="0" applyNumberFormat="1" applyFill="1" applyBorder="1"/>
    <xf numFmtId="180" fontId="0" fillId="10" borderId="8" xfId="0" applyNumberFormat="1" applyFill="1" applyBorder="1" applyAlignment="1">
      <alignment horizontal="right"/>
    </xf>
    <xf numFmtId="0" fontId="0" fillId="10" borderId="8" xfId="0" applyFill="1" applyBorder="1" applyAlignment="1">
      <alignment horizontal="center" vertical="center"/>
    </xf>
    <xf numFmtId="0" fontId="0" fillId="10" borderId="8" xfId="0" applyFill="1" applyBorder="1"/>
    <xf numFmtId="0" fontId="15" fillId="10" borderId="8" xfId="0" applyFont="1" applyFill="1" applyBorder="1"/>
    <xf numFmtId="0" fontId="0" fillId="11" borderId="8" xfId="0" applyFill="1" applyBorder="1" applyAlignment="1">
      <alignment horizontal="center" wrapText="1"/>
    </xf>
    <xf numFmtId="0" fontId="0" fillId="11" borderId="10" xfId="0" applyFill="1" applyBorder="1" applyAlignment="1">
      <alignment horizontal="center" vertical="center" wrapText="1"/>
    </xf>
    <xf numFmtId="0" fontId="0" fillId="11" borderId="9" xfId="0" applyFill="1" applyBorder="1" applyAlignment="1">
      <alignment horizontal="center" wrapText="1"/>
    </xf>
    <xf numFmtId="0" fontId="0" fillId="4" borderId="16" xfId="0" applyFont="1" applyFill="1" applyBorder="1" applyAlignment="1">
      <alignment horizontal="center" vertical="center" wrapText="1"/>
    </xf>
    <xf numFmtId="0" fontId="0" fillId="11" borderId="11" xfId="0" applyFill="1" applyBorder="1" applyAlignment="1">
      <alignment horizontal="center" vertical="center" wrapText="1"/>
    </xf>
    <xf numFmtId="0" fontId="0" fillId="4" borderId="10" xfId="0" applyFont="1" applyFill="1" applyBorder="1" applyAlignment="1">
      <alignment horizontal="center" vertical="center" wrapText="1"/>
    </xf>
    <xf numFmtId="181" fontId="0" fillId="0" borderId="8" xfId="0" applyNumberFormat="1" applyFill="1" applyBorder="1"/>
    <xf numFmtId="0" fontId="0" fillId="7" borderId="0" xfId="0" applyFill="1" applyBorder="1" applyAlignment="1">
      <alignment horizontal="right"/>
    </xf>
    <xf numFmtId="180" fontId="0" fillId="0" borderId="0" xfId="0" applyNumberFormat="1" applyBorder="1"/>
    <xf numFmtId="176" fontId="0" fillId="6" borderId="0" xfId="0" applyNumberFormat="1" applyFill="1" applyBorder="1"/>
    <xf numFmtId="0" fontId="1" fillId="7" borderId="8" xfId="0" applyFont="1" applyFill="1" applyBorder="1" applyAlignment="1">
      <alignment vertical="center"/>
    </xf>
    <xf numFmtId="177" fontId="1" fillId="0" borderId="8" xfId="0" applyNumberFormat="1" applyFont="1" applyBorder="1" applyAlignment="1">
      <alignment vertical="center"/>
    </xf>
    <xf numFmtId="0" fontId="0" fillId="12" borderId="8" xfId="0" applyFill="1" applyBorder="1" applyAlignment="1">
      <alignment vertical="center"/>
    </xf>
    <xf numFmtId="177" fontId="0" fillId="12" borderId="8" xfId="0" applyNumberFormat="1" applyFill="1" applyBorder="1" applyAlignment="1">
      <alignment vertical="center"/>
    </xf>
    <xf numFmtId="0" fontId="21" fillId="0" borderId="0" xfId="0" applyFont="1"/>
    <xf numFmtId="0" fontId="15" fillId="0" borderId="0" xfId="0" applyFont="1" applyAlignment="1">
      <alignment horizontal="center" vertical="center"/>
    </xf>
    <xf numFmtId="0" fontId="0" fillId="0" borderId="0" xfId="0" applyAlignment="1">
      <alignment horizontal="right"/>
    </xf>
    <xf numFmtId="178" fontId="0" fillId="0" borderId="1" xfId="0" applyNumberFormat="1" applyBorder="1"/>
    <xf numFmtId="178" fontId="0" fillId="0" borderId="3" xfId="0" applyNumberFormat="1" applyBorder="1"/>
    <xf numFmtId="178" fontId="0" fillId="0" borderId="2" xfId="0" applyNumberFormat="1" applyBorder="1"/>
    <xf numFmtId="0" fontId="0" fillId="0" borderId="17" xfId="0" applyBorder="1"/>
    <xf numFmtId="0" fontId="22" fillId="0" borderId="0" xfId="0" applyFont="1"/>
    <xf numFmtId="0" fontId="5" fillId="0" borderId="1" xfId="0" applyFont="1" applyFill="1" applyBorder="1"/>
    <xf numFmtId="0" fontId="26" fillId="0" borderId="0" xfId="0" applyFont="1" applyFill="1" applyAlignment="1"/>
    <xf numFmtId="0" fontId="26" fillId="0" borderId="0" xfId="0" applyFont="1" applyFill="1"/>
    <xf numFmtId="0" fontId="5" fillId="0" borderId="5" xfId="0" applyFont="1" applyFill="1" applyBorder="1" applyAlignment="1"/>
    <xf numFmtId="0" fontId="5" fillId="0" borderId="0" xfId="0" applyFont="1" applyFill="1"/>
    <xf numFmtId="176" fontId="5" fillId="0" borderId="21" xfId="0" applyNumberFormat="1" applyFont="1" applyFill="1" applyBorder="1"/>
    <xf numFmtId="0" fontId="5" fillId="0" borderId="3" xfId="0" applyFont="1" applyFill="1" applyBorder="1"/>
    <xf numFmtId="176" fontId="5" fillId="0" borderId="22" xfId="0" applyNumberFormat="1" applyFont="1" applyFill="1" applyBorder="1"/>
    <xf numFmtId="0" fontId="31" fillId="0" borderId="0" xfId="0" applyFont="1" applyFill="1"/>
    <xf numFmtId="0" fontId="5" fillId="0" borderId="5" xfId="0" applyFont="1" applyFill="1" applyBorder="1" applyAlignment="1">
      <alignment vertical="top" wrapText="1"/>
    </xf>
    <xf numFmtId="0" fontId="5" fillId="0" borderId="4" xfId="0" applyFont="1" applyFill="1" applyBorder="1" applyAlignment="1">
      <alignment vertical="top" wrapText="1"/>
    </xf>
    <xf numFmtId="0" fontId="5" fillId="0" borderId="23" xfId="0" applyFont="1" applyFill="1" applyBorder="1" applyAlignment="1">
      <alignment horizontal="center" vertical="center" wrapText="1"/>
    </xf>
    <xf numFmtId="0" fontId="5" fillId="0" borderId="20" xfId="0" applyFont="1" applyFill="1" applyBorder="1" applyAlignment="1"/>
    <xf numFmtId="0" fontId="5" fillId="0" borderId="24" xfId="0"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xf numFmtId="176" fontId="5" fillId="0" borderId="0" xfId="0" applyNumberFormat="1" applyFont="1" applyFill="1" applyBorder="1"/>
    <xf numFmtId="0" fontId="30" fillId="0" borderId="0" xfId="0" applyFont="1" applyFill="1"/>
    <xf numFmtId="0" fontId="5" fillId="0" borderId="0" xfId="0" applyFont="1" applyFill="1" applyAlignment="1">
      <alignment horizontal="left" wrapText="1"/>
    </xf>
    <xf numFmtId="0" fontId="31" fillId="0" borderId="0" xfId="0" applyFont="1" applyFill="1" applyAlignment="1">
      <alignment horizontal="left"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0" xfId="0" applyFont="1" applyFill="1" applyAlignment="1">
      <alignment horizontal="center" vertical="top" wrapText="1"/>
    </xf>
    <xf numFmtId="0" fontId="5" fillId="0" borderId="5" xfId="0" applyFont="1" applyFill="1" applyBorder="1" applyAlignment="1">
      <alignment horizontal="center" vertical="center"/>
    </xf>
    <xf numFmtId="0" fontId="5" fillId="0" borderId="0" xfId="0" applyFont="1" applyFill="1" applyAlignment="1">
      <alignment horizontal="center" vertical="center"/>
    </xf>
    <xf numFmtId="0" fontId="26" fillId="0" borderId="0" xfId="0" applyFont="1" applyFill="1" applyAlignment="1">
      <alignment horizontal="center"/>
    </xf>
    <xf numFmtId="0" fontId="5" fillId="0" borderId="0" xfId="0" applyFont="1" applyFill="1" applyAlignment="1">
      <alignment horizontal="right"/>
    </xf>
    <xf numFmtId="178" fontId="5" fillId="0" borderId="13" xfId="0" applyNumberFormat="1" applyFont="1" applyFill="1" applyBorder="1"/>
    <xf numFmtId="178" fontId="5" fillId="0" borderId="1" xfId="0" applyNumberFormat="1" applyFont="1" applyFill="1" applyBorder="1"/>
    <xf numFmtId="0" fontId="5" fillId="0" borderId="2" xfId="0" applyFont="1" applyFill="1" applyBorder="1"/>
    <xf numFmtId="178" fontId="5" fillId="0" borderId="18" xfId="0" applyNumberFormat="1" applyFont="1" applyFill="1" applyBorder="1"/>
    <xf numFmtId="0" fontId="5" fillId="0" borderId="18" xfId="0" applyFont="1" applyFill="1" applyBorder="1"/>
    <xf numFmtId="0" fontId="12" fillId="0" borderId="0" xfId="0" applyFont="1" applyFill="1"/>
    <xf numFmtId="178" fontId="34" fillId="0" borderId="13" xfId="0" applyNumberFormat="1" applyFont="1" applyFill="1" applyBorder="1" applyAlignment="1">
      <alignment horizontal="center"/>
    </xf>
    <xf numFmtId="0" fontId="5" fillId="0" borderId="17" xfId="0" applyFont="1" applyFill="1" applyBorder="1"/>
    <xf numFmtId="178" fontId="5" fillId="0" borderId="3" xfId="0" applyNumberFormat="1" applyFont="1" applyFill="1" applyBorder="1"/>
    <xf numFmtId="0" fontId="5" fillId="0" borderId="0" xfId="0" applyFont="1" applyFill="1" applyBorder="1" applyAlignment="1">
      <alignment horizontal="right"/>
    </xf>
    <xf numFmtId="0" fontId="5" fillId="0" borderId="20" xfId="0" applyFont="1" applyFill="1" applyBorder="1" applyAlignment="1">
      <alignment horizontal="center" vertical="center"/>
    </xf>
    <xf numFmtId="0" fontId="5" fillId="0" borderId="26" xfId="0" applyFont="1" applyFill="1" applyBorder="1" applyAlignment="1">
      <alignment horizontal="center"/>
    </xf>
    <xf numFmtId="0" fontId="5" fillId="0" borderId="0" xfId="0" applyFont="1" applyFill="1" applyAlignment="1"/>
    <xf numFmtId="0" fontId="0" fillId="0" borderId="4" xfId="0" applyBorder="1" applyAlignment="1">
      <alignment horizontal="center"/>
    </xf>
    <xf numFmtId="0" fontId="0" fillId="0" borderId="5" xfId="0" applyBorder="1" applyAlignment="1">
      <alignment horizontal="center"/>
    </xf>
    <xf numFmtId="0" fontId="0" fillId="7" borderId="16" xfId="0" applyFill="1" applyBorder="1" applyAlignment="1">
      <alignment horizontal="center" vertical="center" wrapText="1"/>
    </xf>
    <xf numFmtId="0" fontId="0" fillId="7" borderId="10" xfId="0" applyFill="1" applyBorder="1" applyAlignment="1">
      <alignment horizontal="center" vertical="center" wrapText="1"/>
    </xf>
    <xf numFmtId="0" fontId="0" fillId="0" borderId="16" xfId="0" applyBorder="1" applyAlignment="1">
      <alignment horizontal="center"/>
    </xf>
    <xf numFmtId="0" fontId="0" fillId="0" borderId="10" xfId="0" applyBorder="1" applyAlignment="1">
      <alignment horizontal="center"/>
    </xf>
    <xf numFmtId="0" fontId="10" fillId="0" borderId="0" xfId="0" applyFont="1" applyFill="1" applyBorder="1" applyAlignment="1">
      <alignment horizontal="left" vertical="center" wrapText="1"/>
    </xf>
    <xf numFmtId="0" fontId="24" fillId="0" borderId="0" xfId="0" applyFont="1" applyAlignment="1">
      <alignment horizontal="center" vertical="center"/>
    </xf>
    <xf numFmtId="0" fontId="0" fillId="7" borderId="16"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0" fillId="7" borderId="0" xfId="0" applyFill="1" applyAlignment="1">
      <alignment horizontal="center" wrapText="1"/>
    </xf>
    <xf numFmtId="0" fontId="0" fillId="4" borderId="16" xfId="0" applyFill="1" applyBorder="1" applyAlignment="1">
      <alignment horizontal="center" vertical="center"/>
    </xf>
    <xf numFmtId="0" fontId="0" fillId="4" borderId="10" xfId="0" applyFill="1" applyBorder="1" applyAlignment="1">
      <alignment horizontal="center" vertical="center"/>
    </xf>
    <xf numFmtId="0" fontId="0" fillId="4" borderId="16"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7" borderId="16" xfId="0" applyFill="1" applyBorder="1" applyAlignment="1">
      <alignment horizontal="center" vertical="center"/>
    </xf>
    <xf numFmtId="0" fontId="0" fillId="7" borderId="10" xfId="0" applyFill="1" applyBorder="1" applyAlignment="1">
      <alignment horizontal="center" vertical="center"/>
    </xf>
    <xf numFmtId="0" fontId="0" fillId="7" borderId="8" xfId="0" applyFill="1" applyBorder="1" applyAlignment="1">
      <alignment horizontal="center" vertical="center" wrapText="1"/>
    </xf>
    <xf numFmtId="0" fontId="0" fillId="5" borderId="8" xfId="0" applyFill="1" applyBorder="1" applyAlignment="1">
      <alignment horizontal="center" vertical="center" wrapText="1"/>
    </xf>
    <xf numFmtId="0" fontId="0" fillId="5" borderId="16" xfId="0" applyFill="1" applyBorder="1" applyAlignment="1">
      <alignment horizontal="center" vertical="center" wrapText="1"/>
    </xf>
    <xf numFmtId="0" fontId="0" fillId="5" borderId="13" xfId="0" applyFill="1" applyBorder="1" applyAlignment="1">
      <alignment horizontal="center" vertical="center" wrapText="1"/>
    </xf>
    <xf numFmtId="0" fontId="0" fillId="7" borderId="14" xfId="0" applyFill="1" applyBorder="1" applyAlignment="1">
      <alignment horizontal="center"/>
    </xf>
    <xf numFmtId="0" fontId="5" fillId="0" borderId="0" xfId="0" applyFont="1" applyFill="1" applyBorder="1" applyAlignment="1">
      <alignment horizontal="center"/>
    </xf>
    <xf numFmtId="0" fontId="5" fillId="0" borderId="2" xfId="0" applyFont="1" applyFill="1" applyBorder="1" applyAlignment="1">
      <alignment horizontal="center"/>
    </xf>
    <xf numFmtId="0" fontId="5" fillId="0" borderId="0" xfId="0" applyFont="1" applyFill="1" applyAlignment="1">
      <alignment horizontal="left" vertical="top" wrapText="1"/>
    </xf>
    <xf numFmtId="0" fontId="5" fillId="0" borderId="24" xfId="0" applyFont="1" applyFill="1" applyBorder="1" applyAlignment="1">
      <alignment horizontal="center"/>
    </xf>
    <xf numFmtId="0" fontId="5" fillId="0" borderId="20" xfId="0" applyFont="1" applyFill="1" applyBorder="1" applyAlignment="1">
      <alignment horizontal="center"/>
    </xf>
    <xf numFmtId="0" fontId="5" fillId="0" borderId="25" xfId="0" applyFont="1" applyFill="1" applyBorder="1" applyAlignment="1">
      <alignment horizontal="center"/>
    </xf>
    <xf numFmtId="0" fontId="5" fillId="0" borderId="12"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9" xfId="0" applyFont="1" applyFill="1" applyBorder="1" applyAlignment="1">
      <alignment horizontal="center" vertical="top" wrapText="1"/>
    </xf>
    <xf numFmtId="0" fontId="10" fillId="13" borderId="0" xfId="0" applyFont="1" applyFill="1" applyAlignment="1">
      <alignment horizontal="center"/>
    </xf>
    <xf numFmtId="0" fontId="23" fillId="0" borderId="0" xfId="0" applyFont="1" applyAlignment="1">
      <alignment horizontal="center"/>
    </xf>
  </cellXfs>
  <cellStyles count="500">
    <cellStyle name="Normal_Sheet1" xfId="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標準" xfId="0" builtinId="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G6" sqref="G6"/>
    </sheetView>
  </sheetViews>
  <sheetFormatPr defaultColWidth="13" defaultRowHeight="13.2"/>
  <sheetData>
    <row r="1" spans="1:4" ht="13.8" thickBot="1">
      <c r="B1" t="s">
        <v>55</v>
      </c>
      <c r="C1" t="s">
        <v>56</v>
      </c>
      <c r="D1" t="s">
        <v>57</v>
      </c>
    </row>
    <row r="2" spans="1:4">
      <c r="A2" s="24">
        <v>1897</v>
      </c>
      <c r="B2" s="5">
        <f>632866+30432+63326</f>
        <v>726624</v>
      </c>
      <c r="C2" s="1">
        <f>480765+19069+60164</f>
        <v>559998</v>
      </c>
      <c r="D2">
        <f>+B2-C2</f>
        <v>166626</v>
      </c>
    </row>
    <row r="3" spans="1:4">
      <c r="A3" s="7">
        <v>1898</v>
      </c>
      <c r="B3" s="1">
        <f>628995+33264+70413</f>
        <v>732672</v>
      </c>
      <c r="C3" s="1">
        <f>530312+20637+66510</f>
        <v>617459</v>
      </c>
      <c r="D3">
        <f t="shared" ref="D3:D22" si="0">+B3-C3</f>
        <v>115213</v>
      </c>
    </row>
    <row r="4" spans="1:4">
      <c r="A4" s="7">
        <v>1899</v>
      </c>
      <c r="B4" s="1">
        <f>510762+35116+81105</f>
        <v>626983</v>
      </c>
      <c r="C4" s="1">
        <f>562718+20229+67538</f>
        <v>650485</v>
      </c>
      <c r="D4">
        <f t="shared" si="0"/>
        <v>-23502</v>
      </c>
    </row>
    <row r="5" spans="1:4">
      <c r="A5" s="7">
        <v>1900</v>
      </c>
      <c r="B5" s="5">
        <f>568452+41034+106932</f>
        <v>716418</v>
      </c>
      <c r="C5" s="1">
        <f>536759+21904+67714</f>
        <v>626377</v>
      </c>
      <c r="D5">
        <f t="shared" si="0"/>
        <v>90041</v>
      </c>
    </row>
    <row r="6" spans="1:4">
      <c r="A6" s="7">
        <v>1901</v>
      </c>
      <c r="B6" s="1">
        <v>761583</v>
      </c>
      <c r="C6" s="1">
        <v>593425</v>
      </c>
      <c r="D6">
        <f t="shared" si="0"/>
        <v>168158</v>
      </c>
    </row>
    <row r="7" spans="1:4">
      <c r="A7" s="7">
        <v>1902</v>
      </c>
      <c r="B7" s="1">
        <v>860322</v>
      </c>
      <c r="C7" s="1">
        <v>599151</v>
      </c>
      <c r="D7">
        <f t="shared" si="0"/>
        <v>261171</v>
      </c>
    </row>
    <row r="8" spans="1:4">
      <c r="A8" s="7">
        <v>1903</v>
      </c>
      <c r="B8" s="1">
        <v>1001180</v>
      </c>
      <c r="C8" s="1">
        <v>681671</v>
      </c>
      <c r="D8">
        <f t="shared" si="0"/>
        <v>319509</v>
      </c>
    </row>
    <row r="9" spans="1:4">
      <c r="A9" s="7">
        <v>1904</v>
      </c>
      <c r="B9" s="1">
        <v>1006383</v>
      </c>
      <c r="C9" s="1">
        <v>651403</v>
      </c>
      <c r="D9">
        <f t="shared" si="0"/>
        <v>354980</v>
      </c>
    </row>
    <row r="10" spans="1:4">
      <c r="A10" s="7">
        <v>1905</v>
      </c>
      <c r="B10" s="1">
        <v>1077325</v>
      </c>
      <c r="C10" s="1">
        <v>635087</v>
      </c>
      <c r="D10">
        <f t="shared" si="0"/>
        <v>442238</v>
      </c>
    </row>
    <row r="11" spans="1:4">
      <c r="A11" s="7">
        <v>1906</v>
      </c>
      <c r="B11" s="1">
        <v>1094886</v>
      </c>
      <c r="C11" s="1">
        <v>800690</v>
      </c>
      <c r="D11">
        <f t="shared" si="0"/>
        <v>294196</v>
      </c>
    </row>
    <row r="12" spans="1:4">
      <c r="A12" s="7">
        <v>1907</v>
      </c>
      <c r="B12" s="1">
        <v>1053011</v>
      </c>
      <c r="C12" s="1">
        <v>847365</v>
      </c>
      <c r="D12">
        <f t="shared" si="0"/>
        <v>205646</v>
      </c>
    </row>
    <row r="13" spans="1:4">
      <c r="A13" s="7">
        <v>1908</v>
      </c>
      <c r="B13" s="1">
        <v>998250</v>
      </c>
      <c r="C13" s="1">
        <v>912659</v>
      </c>
      <c r="D13">
        <f t="shared" si="0"/>
        <v>85591</v>
      </c>
    </row>
    <row r="14" spans="1:4">
      <c r="A14" s="7">
        <v>1909</v>
      </c>
      <c r="B14" s="1">
        <v>1427675</v>
      </c>
      <c r="C14" s="1">
        <v>906336</v>
      </c>
      <c r="D14">
        <f t="shared" si="0"/>
        <v>521339</v>
      </c>
    </row>
    <row r="15" spans="1:4">
      <c r="A15" s="7">
        <v>1910</v>
      </c>
      <c r="B15" s="1">
        <v>1449085</v>
      </c>
      <c r="C15" s="1">
        <v>1084446</v>
      </c>
      <c r="D15">
        <f t="shared" si="0"/>
        <v>364639</v>
      </c>
    </row>
    <row r="16" spans="1:4">
      <c r="A16" s="7">
        <v>1911</v>
      </c>
      <c r="B16" s="1">
        <v>1591411</v>
      </c>
      <c r="C16" s="1">
        <v>1161682</v>
      </c>
      <c r="D16">
        <f t="shared" si="0"/>
        <v>429729</v>
      </c>
    </row>
    <row r="17" spans="1:4">
      <c r="A17" s="7">
        <v>1912</v>
      </c>
      <c r="B17" s="1">
        <v>1518797</v>
      </c>
      <c r="C17" s="1">
        <v>1171772</v>
      </c>
      <c r="D17">
        <f t="shared" si="0"/>
        <v>347025</v>
      </c>
    </row>
    <row r="18" spans="1:4">
      <c r="A18" s="7">
        <v>1913</v>
      </c>
      <c r="B18" s="1">
        <v>1520135</v>
      </c>
      <c r="C18" s="1">
        <v>1374034</v>
      </c>
      <c r="D18">
        <f t="shared" si="0"/>
        <v>146101</v>
      </c>
    </row>
    <row r="19" spans="1:4">
      <c r="A19" s="7">
        <v>1914</v>
      </c>
      <c r="B19" s="1">
        <v>956090</v>
      </c>
      <c r="C19" s="1">
        <v>1097987</v>
      </c>
      <c r="D19">
        <f t="shared" si="0"/>
        <v>-141897</v>
      </c>
    </row>
    <row r="20" spans="1:4">
      <c r="A20" s="7">
        <v>1915</v>
      </c>
      <c r="B20" s="1">
        <v>401834</v>
      </c>
      <c r="C20" s="1">
        <v>1138564</v>
      </c>
      <c r="D20">
        <f t="shared" si="0"/>
        <v>-736730</v>
      </c>
    </row>
    <row r="21" spans="1:4">
      <c r="A21" s="7">
        <v>1916</v>
      </c>
      <c r="B21" s="1">
        <v>577297</v>
      </c>
      <c r="C21" s="1">
        <v>2451199</v>
      </c>
      <c r="D21">
        <f t="shared" si="0"/>
        <v>-1873902</v>
      </c>
    </row>
    <row r="22" spans="1:4" ht="13.8" thickBot="1">
      <c r="A22" s="8">
        <v>1917</v>
      </c>
      <c r="B22" s="3">
        <v>463963</v>
      </c>
      <c r="C22" s="3">
        <v>2316748</v>
      </c>
      <c r="D22">
        <f t="shared" si="0"/>
        <v>-1852785</v>
      </c>
    </row>
    <row r="24" spans="1:4">
      <c r="A24" t="s">
        <v>39</v>
      </c>
    </row>
  </sheetData>
  <phoneticPr fontId="3"/>
  <pageMargins left="0.7" right="0.7" top="0.75" bottom="0.75" header="0.51200000000000001" footer="0.51200000000000001"/>
  <pageSetup paperSize="0"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I25" sqref="I25"/>
    </sheetView>
  </sheetViews>
  <sheetFormatPr defaultColWidth="13" defaultRowHeight="13.2"/>
  <sheetData>
    <row r="1" spans="1:8" ht="16.2">
      <c r="A1" s="60" t="s">
        <v>206</v>
      </c>
    </row>
    <row r="2" spans="1:8">
      <c r="A2" s="66"/>
      <c r="B2" s="66"/>
      <c r="C2" s="66"/>
      <c r="D2" s="66"/>
      <c r="E2" s="66"/>
      <c r="F2" s="66"/>
      <c r="G2" s="66"/>
      <c r="H2" s="66"/>
    </row>
    <row r="3" spans="1:8">
      <c r="A3" s="68"/>
      <c r="B3" s="69" t="s">
        <v>104</v>
      </c>
      <c r="C3" s="69" t="s">
        <v>134</v>
      </c>
      <c r="D3" s="69" t="s">
        <v>105</v>
      </c>
      <c r="E3" s="69" t="s">
        <v>106</v>
      </c>
      <c r="F3" s="69" t="s">
        <v>107</v>
      </c>
      <c r="G3" s="69" t="s">
        <v>108</v>
      </c>
      <c r="H3" s="66"/>
    </row>
    <row r="4" spans="1:8">
      <c r="A4" s="174">
        <v>1941</v>
      </c>
      <c r="B4" s="175">
        <v>125.9490566037736</v>
      </c>
      <c r="C4" s="175">
        <v>29.530188679245285</v>
      </c>
      <c r="D4" s="175">
        <v>8.2867924528301895</v>
      </c>
      <c r="E4" s="175">
        <v>0</v>
      </c>
      <c r="F4" s="175">
        <v>0</v>
      </c>
      <c r="G4" s="175">
        <v>0</v>
      </c>
      <c r="H4" s="67"/>
    </row>
    <row r="5" spans="1:8">
      <c r="A5" s="174">
        <v>1942</v>
      </c>
      <c r="B5" s="175">
        <v>41.705660377358498</v>
      </c>
      <c r="C5" s="175">
        <v>12.718867924528304</v>
      </c>
      <c r="D5" s="175">
        <v>5.2641509433962268</v>
      </c>
      <c r="E5" s="175">
        <v>0</v>
      </c>
      <c r="F5" s="175">
        <v>0</v>
      </c>
      <c r="G5" s="175">
        <v>0</v>
      </c>
      <c r="H5" s="67"/>
    </row>
    <row r="6" spans="1:8">
      <c r="A6" s="174">
        <v>1943</v>
      </c>
      <c r="B6" s="175">
        <v>31.533962264150951</v>
      </c>
      <c r="C6" s="175">
        <v>15.350943396226416</v>
      </c>
      <c r="D6" s="175">
        <v>10.324528301886794</v>
      </c>
      <c r="E6" s="175">
        <v>0</v>
      </c>
      <c r="F6" s="175">
        <v>0</v>
      </c>
      <c r="G6" s="175">
        <v>0</v>
      </c>
      <c r="H6" s="67"/>
    </row>
    <row r="7" spans="1:8">
      <c r="A7" s="176">
        <v>1944</v>
      </c>
      <c r="B7" s="177">
        <v>48.345283018867931</v>
      </c>
      <c r="C7" s="177">
        <v>19.052830188679248</v>
      </c>
      <c r="D7" s="177">
        <v>24.316981132075473</v>
      </c>
      <c r="E7" s="177">
        <v>0</v>
      </c>
      <c r="F7" s="177">
        <v>0</v>
      </c>
      <c r="G7" s="177">
        <v>0</v>
      </c>
      <c r="H7" s="67"/>
    </row>
    <row r="8" spans="1:8">
      <c r="A8" s="176">
        <v>1945</v>
      </c>
      <c r="B8" s="177"/>
      <c r="C8" s="177"/>
      <c r="D8" s="177"/>
      <c r="E8" s="177"/>
      <c r="F8" s="177"/>
      <c r="G8" s="177"/>
      <c r="H8" s="67"/>
    </row>
    <row r="9" spans="1:8">
      <c r="A9" s="66" t="s">
        <v>234</v>
      </c>
      <c r="B9" s="67"/>
      <c r="C9" s="67"/>
      <c r="D9" s="67"/>
      <c r="E9" s="67"/>
      <c r="F9" s="67"/>
      <c r="G9" s="67"/>
      <c r="H9" s="67"/>
    </row>
    <row r="10" spans="1:8">
      <c r="A10" s="54"/>
      <c r="B10" s="66"/>
      <c r="C10" s="66"/>
      <c r="D10" s="66"/>
      <c r="E10" s="66"/>
      <c r="F10" s="66"/>
      <c r="G10" s="66"/>
      <c r="H10" s="67"/>
    </row>
    <row r="11" spans="1:8">
      <c r="A11" s="54"/>
      <c r="B11" s="66"/>
      <c r="C11" s="66"/>
      <c r="D11" s="66"/>
      <c r="E11" s="66"/>
      <c r="F11" s="66"/>
      <c r="G11" s="66"/>
      <c r="H11" s="67"/>
    </row>
    <row r="12" spans="1:8">
      <c r="A12" s="54"/>
      <c r="B12" s="66"/>
      <c r="C12" s="66"/>
      <c r="D12" s="66"/>
      <c r="E12" s="66"/>
      <c r="F12" s="66"/>
      <c r="G12" s="66"/>
      <c r="H12" s="67"/>
    </row>
    <row r="13" spans="1:8" ht="16.2">
      <c r="A13" s="60" t="s">
        <v>207</v>
      </c>
      <c r="H13" s="67"/>
    </row>
    <row r="14" spans="1:8">
      <c r="A14" s="66"/>
      <c r="B14" s="66"/>
      <c r="C14" s="66"/>
      <c r="D14" s="66"/>
      <c r="E14" s="66"/>
      <c r="F14" s="66"/>
      <c r="G14" s="66"/>
      <c r="H14" s="67"/>
    </row>
    <row r="15" spans="1:8">
      <c r="A15" s="68"/>
      <c r="B15" s="69" t="s">
        <v>104</v>
      </c>
      <c r="C15" s="69" t="s">
        <v>134</v>
      </c>
      <c r="D15" s="69" t="s">
        <v>105</v>
      </c>
      <c r="E15" s="69" t="s">
        <v>106</v>
      </c>
      <c r="F15" s="69" t="s">
        <v>107</v>
      </c>
      <c r="G15" s="69" t="s">
        <v>108</v>
      </c>
      <c r="H15" s="67"/>
    </row>
    <row r="16" spans="1:8">
      <c r="A16" s="69">
        <v>1941</v>
      </c>
      <c r="B16" s="70">
        <v>181.01886792452831</v>
      </c>
      <c r="C16" s="70">
        <v>44.371698113207543</v>
      </c>
      <c r="D16" s="70">
        <v>12.956603773584906</v>
      </c>
      <c r="E16" s="70">
        <v>1.6981132075471701E-2</v>
      </c>
      <c r="F16" s="70">
        <v>8.3377358490566031</v>
      </c>
      <c r="G16" s="70">
        <v>2.7509433962264151</v>
      </c>
      <c r="H16" s="67"/>
    </row>
    <row r="17" spans="1:8">
      <c r="A17" s="176">
        <v>1942</v>
      </c>
      <c r="B17" s="177">
        <v>445.73773584905666</v>
      </c>
      <c r="C17" s="177">
        <v>33.826415094339623</v>
      </c>
      <c r="D17" s="177">
        <v>9.1188679245283009</v>
      </c>
      <c r="E17" s="177">
        <v>0</v>
      </c>
      <c r="F17" s="177">
        <v>3.70188679245283</v>
      </c>
      <c r="G17" s="177">
        <v>1.8849056603773586</v>
      </c>
      <c r="H17" s="67"/>
    </row>
    <row r="18" spans="1:8">
      <c r="A18" s="176">
        <v>1943</v>
      </c>
      <c r="B18" s="177">
        <v>1380.8207547169811</v>
      </c>
      <c r="C18" s="177">
        <v>27.028301886792452</v>
      </c>
      <c r="D18" s="177">
        <v>17.813207547169814</v>
      </c>
      <c r="E18" s="177">
        <v>0</v>
      </c>
      <c r="F18" s="177">
        <v>0</v>
      </c>
      <c r="G18" s="177">
        <v>0.37358490566037744</v>
      </c>
      <c r="H18" s="67"/>
    </row>
    <row r="19" spans="1:8">
      <c r="A19" s="176">
        <v>1944</v>
      </c>
      <c r="B19" s="177">
        <v>2460.7358490566039</v>
      </c>
      <c r="C19" s="177">
        <v>42.011320754716984</v>
      </c>
      <c r="D19" s="177">
        <v>16.624528301886791</v>
      </c>
      <c r="E19" s="177">
        <v>0</v>
      </c>
      <c r="F19" s="177">
        <v>0.28867924528301886</v>
      </c>
      <c r="G19" s="177">
        <v>0</v>
      </c>
      <c r="H19" s="67"/>
    </row>
    <row r="20" spans="1:8">
      <c r="A20" s="176">
        <v>1945</v>
      </c>
      <c r="B20" s="177"/>
      <c r="C20" s="177"/>
      <c r="D20" s="177"/>
      <c r="E20" s="177"/>
      <c r="F20" s="177"/>
      <c r="G20" s="177"/>
      <c r="H20" s="67"/>
    </row>
    <row r="21" spans="1:8">
      <c r="A21" s="54" t="s">
        <v>135</v>
      </c>
      <c r="B21" s="66"/>
      <c r="C21" s="66"/>
      <c r="D21" s="66"/>
      <c r="E21" s="66"/>
      <c r="F21" s="66"/>
      <c r="G21" s="66"/>
      <c r="H21" s="66"/>
    </row>
    <row r="22" spans="1:8">
      <c r="A22" s="54"/>
      <c r="B22" s="67">
        <f>SUM(B16:B19)</f>
        <v>4468.3132075471694</v>
      </c>
      <c r="C22" s="71">
        <f>+B22/0.9*5.3</f>
        <v>26313.399999999998</v>
      </c>
      <c r="D22" s="66"/>
      <c r="E22" s="66"/>
      <c r="F22" s="66"/>
      <c r="G22" s="66"/>
      <c r="H22" s="66"/>
    </row>
    <row r="23" spans="1:8" ht="16.2">
      <c r="A23" s="60" t="s">
        <v>208</v>
      </c>
      <c r="B23" s="66"/>
      <c r="C23" s="66"/>
      <c r="D23" s="66"/>
      <c r="E23" s="66"/>
      <c r="F23" s="66"/>
      <c r="G23" s="66"/>
      <c r="H23" s="66"/>
    </row>
    <row r="24" spans="1:8">
      <c r="A24" s="66"/>
      <c r="B24" s="66"/>
      <c r="C24" s="66"/>
      <c r="D24" s="66"/>
      <c r="E24" s="66"/>
      <c r="F24" s="66"/>
      <c r="G24" s="66"/>
      <c r="H24" s="66"/>
    </row>
    <row r="25" spans="1:8">
      <c r="A25" s="68"/>
      <c r="B25" s="69" t="s">
        <v>104</v>
      </c>
      <c r="C25" s="69" t="s">
        <v>134</v>
      </c>
      <c r="D25" s="69" t="s">
        <v>105</v>
      </c>
      <c r="E25" s="69" t="s">
        <v>106</v>
      </c>
      <c r="F25" s="69" t="s">
        <v>107</v>
      </c>
      <c r="G25" s="69" t="s">
        <v>108</v>
      </c>
      <c r="H25" s="66"/>
    </row>
    <row r="26" spans="1:8">
      <c r="A26" s="69">
        <v>1941</v>
      </c>
      <c r="B26" s="70">
        <v>76.907922024056418</v>
      </c>
      <c r="C26" s="70">
        <v>18.031936955620075</v>
      </c>
      <c r="D26" s="70">
        <v>5.0601410203235178</v>
      </c>
      <c r="E26" s="70">
        <v>0</v>
      </c>
      <c r="F26" s="70">
        <v>0</v>
      </c>
      <c r="G26" s="70">
        <v>0</v>
      </c>
      <c r="H26" s="66"/>
    </row>
    <row r="27" spans="1:8">
      <c r="A27" s="69">
        <v>1942</v>
      </c>
      <c r="B27" s="70">
        <v>69.871977240398294</v>
      </c>
      <c r="C27" s="70">
        <v>21.308677098150781</v>
      </c>
      <c r="D27" s="70">
        <v>8.8193456614509245</v>
      </c>
      <c r="E27" s="70">
        <v>0</v>
      </c>
      <c r="F27" s="70">
        <v>0</v>
      </c>
      <c r="G27" s="70">
        <v>0</v>
      </c>
      <c r="H27" s="66"/>
    </row>
    <row r="28" spans="1:8">
      <c r="A28" s="69">
        <v>1943</v>
      </c>
      <c r="B28" s="70">
        <v>55.120213713268029</v>
      </c>
      <c r="C28" s="70">
        <v>26.832888097358264</v>
      </c>
      <c r="D28" s="70">
        <v>18.046898189373699</v>
      </c>
      <c r="E28" s="70">
        <v>0</v>
      </c>
      <c r="F28" s="70">
        <v>0</v>
      </c>
      <c r="G28" s="70">
        <v>0</v>
      </c>
      <c r="H28" s="66"/>
    </row>
    <row r="29" spans="1:8">
      <c r="A29" s="69">
        <v>1944</v>
      </c>
      <c r="B29" s="70">
        <v>52.712460655434192</v>
      </c>
      <c r="C29" s="70">
        <v>20.773930753564155</v>
      </c>
      <c r="D29" s="70">
        <v>26.513608591001663</v>
      </c>
      <c r="E29" s="70">
        <v>0</v>
      </c>
      <c r="F29" s="70">
        <v>0</v>
      </c>
      <c r="G29" s="70">
        <v>0</v>
      </c>
      <c r="H29" s="66"/>
    </row>
    <row r="30" spans="1:8">
      <c r="A30" s="54" t="s">
        <v>135</v>
      </c>
    </row>
    <row r="32" spans="1:8" ht="16.2">
      <c r="A32" s="60" t="s">
        <v>209</v>
      </c>
    </row>
    <row r="34" spans="1:9">
      <c r="A34" s="68"/>
      <c r="B34" s="69" t="s">
        <v>104</v>
      </c>
      <c r="C34" s="69" t="s">
        <v>134</v>
      </c>
      <c r="D34" s="69" t="s">
        <v>105</v>
      </c>
      <c r="E34" s="69" t="s">
        <v>106</v>
      </c>
      <c r="F34" s="69" t="s">
        <v>107</v>
      </c>
      <c r="G34" s="69" t="s">
        <v>108</v>
      </c>
    </row>
    <row r="35" spans="1:9">
      <c r="A35" s="69">
        <v>1941</v>
      </c>
      <c r="B35" s="70">
        <v>72.566371681415944</v>
      </c>
      <c r="C35" s="70">
        <v>17.787610619469028</v>
      </c>
      <c r="D35" s="70">
        <v>5.1940095302927167</v>
      </c>
      <c r="E35" s="70">
        <v>6.8073519400953042E-3</v>
      </c>
      <c r="F35" s="70">
        <v>3.3424098025867939</v>
      </c>
      <c r="G35" s="70">
        <v>1.1027910142954391</v>
      </c>
    </row>
    <row r="36" spans="1:9">
      <c r="A36" s="69">
        <v>1942</v>
      </c>
      <c r="B36" s="70">
        <v>90.181056103342854</v>
      </c>
      <c r="C36" s="70">
        <v>6.8437145703782596</v>
      </c>
      <c r="D36" s="70">
        <v>1.8449170302676332</v>
      </c>
      <c r="E36" s="70">
        <v>0</v>
      </c>
      <c r="F36" s="70">
        <v>0.74896073109561268</v>
      </c>
      <c r="G36" s="70">
        <v>0.38135156491565603</v>
      </c>
    </row>
    <row r="37" spans="1:9">
      <c r="A37" s="69">
        <v>1943</v>
      </c>
      <c r="B37" s="70">
        <v>96.829315730769693</v>
      </c>
      <c r="C37" s="70">
        <v>1.895345190983317</v>
      </c>
      <c r="D37" s="70">
        <v>1.2491416368637696</v>
      </c>
      <c r="E37" s="70">
        <v>0</v>
      </c>
      <c r="F37" s="70">
        <v>0</v>
      </c>
      <c r="G37" s="70">
        <v>2.6197441383224905E-2</v>
      </c>
    </row>
    <row r="38" spans="1:9">
      <c r="A38" s="69">
        <v>1944</v>
      </c>
      <c r="B38" s="70">
        <v>97.661409893516648</v>
      </c>
      <c r="C38" s="70">
        <v>1.6673406119423102</v>
      </c>
      <c r="D38" s="70">
        <v>0.6597924248551017</v>
      </c>
      <c r="E38" s="70">
        <v>0</v>
      </c>
      <c r="F38" s="70">
        <v>1.1457069685941502E-2</v>
      </c>
      <c r="G38" s="70">
        <v>0</v>
      </c>
    </row>
    <row r="39" spans="1:9">
      <c r="A39" s="54" t="s">
        <v>135</v>
      </c>
    </row>
    <row r="43" spans="1:9">
      <c r="I43" t="s">
        <v>254</v>
      </c>
    </row>
  </sheetData>
  <phoneticPr fontId="3"/>
  <pageMargins left="0.70000000000000007" right="0.70000000000000007" top="0.75000000000000011" bottom="0.75000000000000011" header="0.30000000000000004" footer="0.30000000000000004"/>
  <pageSetup paperSize="9" scale="85"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opLeftCell="A16" workbookViewId="0">
      <selection activeCell="H42" sqref="H42"/>
    </sheetView>
  </sheetViews>
  <sheetFormatPr defaultColWidth="13" defaultRowHeight="13.2"/>
  <sheetData>
    <row r="1" spans="1:15" ht="16.2">
      <c r="A1" s="60" t="s">
        <v>210</v>
      </c>
    </row>
    <row r="4" spans="1:15">
      <c r="A4" s="30"/>
      <c r="B4" s="75" t="s">
        <v>145</v>
      </c>
      <c r="C4" s="75">
        <v>1</v>
      </c>
      <c r="D4" s="75">
        <v>2</v>
      </c>
      <c r="E4" s="75">
        <v>3</v>
      </c>
      <c r="F4" s="75">
        <v>4</v>
      </c>
      <c r="G4" s="75">
        <v>5</v>
      </c>
      <c r="H4" s="75">
        <v>6</v>
      </c>
      <c r="I4" s="75">
        <v>7</v>
      </c>
      <c r="J4" s="75">
        <v>8</v>
      </c>
      <c r="K4" s="75">
        <v>9</v>
      </c>
      <c r="L4" s="249" t="s">
        <v>253</v>
      </c>
      <c r="M4" s="248" t="s">
        <v>146</v>
      </c>
      <c r="N4" s="248" t="s">
        <v>149</v>
      </c>
      <c r="O4" s="248" t="s">
        <v>151</v>
      </c>
    </row>
    <row r="5" spans="1:15" ht="52.8">
      <c r="A5" s="30"/>
      <c r="B5" s="78" t="s">
        <v>90</v>
      </c>
      <c r="C5" s="78" t="s">
        <v>91</v>
      </c>
      <c r="D5" s="78" t="s">
        <v>92</v>
      </c>
      <c r="E5" s="78" t="s">
        <v>93</v>
      </c>
      <c r="F5" s="78" t="s">
        <v>94</v>
      </c>
      <c r="G5" s="78" t="s">
        <v>95</v>
      </c>
      <c r="H5" s="78" t="s">
        <v>96</v>
      </c>
      <c r="I5" s="78" t="s">
        <v>97</v>
      </c>
      <c r="J5" s="78" t="s">
        <v>98</v>
      </c>
      <c r="K5" s="78" t="s">
        <v>99</v>
      </c>
      <c r="L5" s="249"/>
      <c r="M5" s="248"/>
      <c r="N5" s="248"/>
      <c r="O5" s="248"/>
    </row>
    <row r="6" spans="1:15" ht="15.6">
      <c r="A6" s="118" t="s">
        <v>235</v>
      </c>
      <c r="B6" s="30">
        <v>161600</v>
      </c>
      <c r="C6" s="30">
        <v>25300</v>
      </c>
      <c r="D6" s="30">
        <v>135600</v>
      </c>
      <c r="E6" s="30">
        <v>25700</v>
      </c>
      <c r="F6" s="30">
        <v>200</v>
      </c>
      <c r="G6" s="30">
        <v>9600</v>
      </c>
      <c r="H6" s="30">
        <v>112700</v>
      </c>
      <c r="I6" s="30">
        <v>23200</v>
      </c>
      <c r="J6" s="30">
        <v>14200</v>
      </c>
      <c r="K6" s="30">
        <v>0</v>
      </c>
      <c r="L6" s="30">
        <v>508100</v>
      </c>
      <c r="M6" s="30">
        <v>588300</v>
      </c>
      <c r="N6" s="61">
        <f>+M6-L6</f>
        <v>80200</v>
      </c>
      <c r="O6" s="73">
        <v>13.632500424953257</v>
      </c>
    </row>
    <row r="7" spans="1:15">
      <c r="A7" s="81">
        <v>1947</v>
      </c>
      <c r="B7" s="30">
        <v>105800</v>
      </c>
      <c r="C7" s="30">
        <v>17500</v>
      </c>
      <c r="D7" s="30">
        <v>187600</v>
      </c>
      <c r="E7" s="30">
        <v>36400</v>
      </c>
      <c r="F7" s="30">
        <v>900</v>
      </c>
      <c r="G7" s="30">
        <v>19600</v>
      </c>
      <c r="H7" s="30">
        <v>123300</v>
      </c>
      <c r="I7" s="30">
        <v>14000</v>
      </c>
      <c r="J7" s="30">
        <v>22300</v>
      </c>
      <c r="K7" s="30">
        <v>0</v>
      </c>
      <c r="L7" s="30">
        <v>527400</v>
      </c>
      <c r="M7" s="30">
        <v>693700</v>
      </c>
      <c r="N7" s="61">
        <f t="shared" ref="N7:N51" si="0">+M7-L7</f>
        <v>166300</v>
      </c>
      <c r="O7" s="73">
        <v>23.972898947671904</v>
      </c>
    </row>
    <row r="8" spans="1:15">
      <c r="A8" s="81">
        <v>1948</v>
      </c>
      <c r="B8" s="30">
        <v>409200</v>
      </c>
      <c r="C8" s="30">
        <v>9500</v>
      </c>
      <c r="D8" s="30">
        <v>267800</v>
      </c>
      <c r="E8" s="30">
        <v>46300</v>
      </c>
      <c r="F8" s="30">
        <v>7800</v>
      </c>
      <c r="G8" s="30">
        <v>22000</v>
      </c>
      <c r="H8" s="30">
        <v>196700</v>
      </c>
      <c r="I8" s="30">
        <v>39300</v>
      </c>
      <c r="J8" s="30">
        <v>23600</v>
      </c>
      <c r="K8" s="30">
        <v>0</v>
      </c>
      <c r="L8" s="30">
        <v>1022200</v>
      </c>
      <c r="M8" s="30">
        <v>1177300</v>
      </c>
      <c r="N8" s="61">
        <f t="shared" si="0"/>
        <v>155100</v>
      </c>
      <c r="O8" s="73">
        <v>13.174212180412809</v>
      </c>
    </row>
    <row r="9" spans="1:15">
      <c r="A9" s="81">
        <v>1949</v>
      </c>
      <c r="B9" s="30">
        <v>240700</v>
      </c>
      <c r="C9" s="30">
        <v>17500</v>
      </c>
      <c r="D9" s="30">
        <v>277900</v>
      </c>
      <c r="E9" s="30">
        <v>52100</v>
      </c>
      <c r="F9" s="30">
        <v>5500</v>
      </c>
      <c r="G9" s="30">
        <v>32900</v>
      </c>
      <c r="H9" s="30">
        <v>262300</v>
      </c>
      <c r="I9" s="30">
        <v>87000</v>
      </c>
      <c r="J9" s="30">
        <v>14000</v>
      </c>
      <c r="K9" s="30">
        <v>0</v>
      </c>
      <c r="L9" s="30">
        <v>989900</v>
      </c>
      <c r="M9" s="30">
        <v>1302500</v>
      </c>
      <c r="N9" s="61">
        <f t="shared" si="0"/>
        <v>312600</v>
      </c>
      <c r="O9" s="73">
        <v>24</v>
      </c>
    </row>
    <row r="10" spans="1:15">
      <c r="A10" s="81">
        <v>1950</v>
      </c>
      <c r="B10" s="30">
        <v>260500</v>
      </c>
      <c r="C10" s="30">
        <v>13800</v>
      </c>
      <c r="D10" s="30">
        <v>304800</v>
      </c>
      <c r="E10" s="30">
        <v>50500</v>
      </c>
      <c r="F10" s="30">
        <v>9500</v>
      </c>
      <c r="G10" s="30">
        <v>28000</v>
      </c>
      <c r="H10" s="30">
        <v>240300</v>
      </c>
      <c r="I10" s="30">
        <v>146400</v>
      </c>
      <c r="J10" s="30">
        <v>21500</v>
      </c>
      <c r="K10" s="30">
        <v>0</v>
      </c>
      <c r="L10" s="30">
        <v>1075300</v>
      </c>
      <c r="M10" s="30">
        <v>1615200</v>
      </c>
      <c r="N10" s="61">
        <f t="shared" si="0"/>
        <v>539900</v>
      </c>
      <c r="O10" s="114">
        <v>33.426201089648337</v>
      </c>
    </row>
    <row r="11" spans="1:15">
      <c r="A11" s="81">
        <v>1951</v>
      </c>
      <c r="B11" s="30">
        <v>385100</v>
      </c>
      <c r="C11" s="30">
        <v>17100</v>
      </c>
      <c r="D11" s="30">
        <v>402900</v>
      </c>
      <c r="E11" s="30">
        <v>91300</v>
      </c>
      <c r="F11" s="30">
        <v>7900</v>
      </c>
      <c r="G11" s="30">
        <v>38900</v>
      </c>
      <c r="H11" s="30">
        <v>410800</v>
      </c>
      <c r="I11" s="30">
        <v>177800</v>
      </c>
      <c r="J11" s="30">
        <v>23800</v>
      </c>
      <c r="K11" s="30">
        <v>0</v>
      </c>
      <c r="L11" s="30">
        <v>1555600</v>
      </c>
      <c r="M11" s="30">
        <v>2061700</v>
      </c>
      <c r="N11" s="61">
        <f t="shared" si="0"/>
        <v>506100</v>
      </c>
      <c r="O11" s="73">
        <v>24.547703351603044</v>
      </c>
    </row>
    <row r="12" spans="1:15">
      <c r="A12" s="81">
        <v>1952</v>
      </c>
      <c r="B12" s="30">
        <v>501900</v>
      </c>
      <c r="C12" s="30">
        <v>15500</v>
      </c>
      <c r="D12" s="30">
        <v>420500</v>
      </c>
      <c r="E12" s="30">
        <v>108800</v>
      </c>
      <c r="F12" s="30">
        <v>10800</v>
      </c>
      <c r="G12" s="30">
        <v>43000</v>
      </c>
      <c r="H12" s="30">
        <v>467000</v>
      </c>
      <c r="I12" s="30">
        <v>223800</v>
      </c>
      <c r="J12" s="30">
        <v>25200</v>
      </c>
      <c r="K12" s="30">
        <v>0</v>
      </c>
      <c r="L12" s="30">
        <v>1816500</v>
      </c>
      <c r="M12" s="30">
        <v>2510900</v>
      </c>
      <c r="N12" s="61">
        <f t="shared" si="0"/>
        <v>694400</v>
      </c>
      <c r="O12" s="73">
        <v>27.655422358516869</v>
      </c>
    </row>
    <row r="13" spans="1:15">
      <c r="A13" s="81">
        <v>1953</v>
      </c>
      <c r="B13" s="30">
        <v>372300</v>
      </c>
      <c r="C13" s="30">
        <v>23700</v>
      </c>
      <c r="D13" s="30">
        <v>466800</v>
      </c>
      <c r="E13" s="30">
        <v>135200</v>
      </c>
      <c r="F13" s="30">
        <v>20300</v>
      </c>
      <c r="G13" s="30">
        <v>46500</v>
      </c>
      <c r="H13" s="30">
        <v>571600</v>
      </c>
      <c r="I13" s="30">
        <v>257600</v>
      </c>
      <c r="J13" s="30">
        <v>24000</v>
      </c>
      <c r="K13" s="30">
        <v>0</v>
      </c>
      <c r="L13" s="30">
        <v>1918000</v>
      </c>
      <c r="M13" s="30">
        <v>2653000</v>
      </c>
      <c r="N13" s="61">
        <f t="shared" si="0"/>
        <v>735000</v>
      </c>
      <c r="O13" s="73">
        <v>27.70448548812665</v>
      </c>
    </row>
    <row r="14" spans="1:15">
      <c r="A14" s="81">
        <v>1954</v>
      </c>
      <c r="B14" s="30">
        <v>354500</v>
      </c>
      <c r="C14" s="30">
        <v>27300</v>
      </c>
      <c r="D14" s="30">
        <v>574700</v>
      </c>
      <c r="E14" s="30">
        <v>190500</v>
      </c>
      <c r="F14" s="30">
        <v>20000</v>
      </c>
      <c r="G14" s="30">
        <v>57300</v>
      </c>
      <c r="H14" s="30">
        <v>707400</v>
      </c>
      <c r="I14" s="30">
        <v>253200</v>
      </c>
      <c r="J14" s="30">
        <v>23900</v>
      </c>
      <c r="K14" s="30">
        <v>0</v>
      </c>
      <c r="L14" s="30">
        <v>2208800</v>
      </c>
      <c r="M14" s="30">
        <v>2900800</v>
      </c>
      <c r="N14" s="61">
        <f t="shared" si="0"/>
        <v>692000</v>
      </c>
      <c r="O14" s="73">
        <v>23.855488141202429</v>
      </c>
    </row>
    <row r="15" spans="1:15" ht="15.6">
      <c r="A15" s="118" t="s">
        <v>241</v>
      </c>
      <c r="B15" s="61">
        <v>334423.35000000003</v>
      </c>
      <c r="C15" s="61">
        <v>28939.025000000001</v>
      </c>
      <c r="D15" s="61">
        <v>613303.47500000009</v>
      </c>
      <c r="E15" s="61">
        <v>294827.625</v>
      </c>
      <c r="F15" s="61">
        <v>18263.924999999999</v>
      </c>
      <c r="G15" s="61">
        <v>67087.574999999997</v>
      </c>
      <c r="H15" s="61">
        <v>765135.87500000012</v>
      </c>
      <c r="I15" s="61">
        <v>281309.875</v>
      </c>
      <c r="J15" s="61">
        <v>39899.25</v>
      </c>
      <c r="K15" s="61">
        <v>0</v>
      </c>
      <c r="L15" s="61">
        <v>2443189.9750000001</v>
      </c>
      <c r="M15" s="30">
        <v>3084000</v>
      </c>
      <c r="N15" s="61">
        <f t="shared" si="0"/>
        <v>640810.02499999991</v>
      </c>
      <c r="O15" s="73">
        <v>20.77853518158236</v>
      </c>
    </row>
    <row r="16" spans="1:15">
      <c r="A16" s="81">
        <v>1956</v>
      </c>
      <c r="B16" s="61">
        <v>288826.42499999999</v>
      </c>
      <c r="C16" s="61">
        <v>20050.55</v>
      </c>
      <c r="D16" s="61">
        <v>616489.20000000007</v>
      </c>
      <c r="E16" s="61">
        <v>385408.35000000003</v>
      </c>
      <c r="F16" s="61">
        <v>53635.275000000001</v>
      </c>
      <c r="G16" s="61">
        <v>74886.525000000009</v>
      </c>
      <c r="H16" s="61">
        <v>866708.92500000005</v>
      </c>
      <c r="I16" s="61">
        <v>291395.3</v>
      </c>
      <c r="J16" s="61">
        <v>40693.275000000001</v>
      </c>
      <c r="K16" s="61">
        <v>0</v>
      </c>
      <c r="L16" s="61">
        <v>2638093.8249999997</v>
      </c>
      <c r="M16" s="30">
        <v>3253500</v>
      </c>
      <c r="N16" s="61">
        <f t="shared" si="0"/>
        <v>615406.17500000028</v>
      </c>
      <c r="O16" s="73">
        <v>18.915204395266645</v>
      </c>
    </row>
    <row r="17" spans="1:15">
      <c r="A17" s="81">
        <v>1957</v>
      </c>
      <c r="B17" s="61">
        <v>630164.02499999991</v>
      </c>
      <c r="C17" s="61">
        <v>16977.474999999999</v>
      </c>
      <c r="D17" s="61">
        <v>701475.37499999988</v>
      </c>
      <c r="E17" s="61">
        <v>583505.77499999991</v>
      </c>
      <c r="F17" s="61">
        <v>74426.849999999991</v>
      </c>
      <c r="G17" s="61">
        <v>86847.3</v>
      </c>
      <c r="H17" s="61">
        <v>1001964.3499999999</v>
      </c>
      <c r="I17" s="61">
        <v>304592.30000000005</v>
      </c>
      <c r="J17" s="61">
        <v>39882.600000000006</v>
      </c>
      <c r="K17" s="61">
        <v>0</v>
      </c>
      <c r="L17" s="61">
        <v>3439836.0499999993</v>
      </c>
      <c r="M17" s="30">
        <v>3943300</v>
      </c>
      <c r="N17" s="61">
        <f t="shared" si="0"/>
        <v>503463.95000000065</v>
      </c>
      <c r="O17" s="73">
        <v>12.767579184946634</v>
      </c>
    </row>
    <row r="18" spans="1:15">
      <c r="A18" s="81">
        <v>1958</v>
      </c>
      <c r="B18" s="61">
        <v>436379.40000000008</v>
      </c>
      <c r="C18" s="61">
        <v>17692.275000000001</v>
      </c>
      <c r="D18" s="61">
        <v>695621.02500000002</v>
      </c>
      <c r="E18" s="61">
        <v>586127.02500000002</v>
      </c>
      <c r="F18" s="61">
        <v>42009.974999999999</v>
      </c>
      <c r="G18" s="61">
        <v>101636.77499999999</v>
      </c>
      <c r="H18" s="61">
        <v>1058186.3999999999</v>
      </c>
      <c r="I18" s="61">
        <v>429809.65</v>
      </c>
      <c r="J18" s="61">
        <v>45491.625</v>
      </c>
      <c r="K18" s="61">
        <v>0</v>
      </c>
      <c r="L18" s="61">
        <v>3412954.15</v>
      </c>
      <c r="M18" s="30">
        <v>3869300</v>
      </c>
      <c r="N18" s="61">
        <f t="shared" si="0"/>
        <v>456345.85000000009</v>
      </c>
      <c r="O18" s="73">
        <v>11.794015713436542</v>
      </c>
    </row>
    <row r="19" spans="1:15" ht="15.6">
      <c r="A19" s="118" t="s">
        <v>242</v>
      </c>
      <c r="B19" s="30">
        <v>646212</v>
      </c>
      <c r="C19" s="30">
        <v>18686</v>
      </c>
      <c r="D19" s="30">
        <v>756033</v>
      </c>
      <c r="E19" s="30">
        <v>718057</v>
      </c>
      <c r="F19" s="30">
        <v>99101</v>
      </c>
      <c r="G19" s="30">
        <v>107407</v>
      </c>
      <c r="H19" s="30">
        <v>1321013</v>
      </c>
      <c r="I19" s="30">
        <v>557419</v>
      </c>
      <c r="J19" s="30">
        <v>41505</v>
      </c>
      <c r="K19" s="30">
        <v>0</v>
      </c>
      <c r="L19" s="30">
        <v>4265433</v>
      </c>
      <c r="M19" s="30">
        <v>4905300</v>
      </c>
      <c r="N19" s="61">
        <f t="shared" si="0"/>
        <v>639867</v>
      </c>
      <c r="O19" s="73">
        <v>13.044400954070086</v>
      </c>
    </row>
    <row r="20" spans="1:15">
      <c r="A20" s="81">
        <v>1960</v>
      </c>
      <c r="B20" s="30">
        <v>590481</v>
      </c>
      <c r="C20" s="30">
        <v>10329</v>
      </c>
      <c r="D20" s="30">
        <v>879746</v>
      </c>
      <c r="E20" s="30">
        <v>811660</v>
      </c>
      <c r="F20" s="30">
        <v>74153</v>
      </c>
      <c r="G20" s="30">
        <v>126742</v>
      </c>
      <c r="H20" s="30">
        <v>1412804</v>
      </c>
      <c r="I20" s="30">
        <v>584780</v>
      </c>
      <c r="J20" s="30">
        <v>49658</v>
      </c>
      <c r="K20" s="30">
        <v>0</v>
      </c>
      <c r="L20" s="30">
        <v>4540353</v>
      </c>
      <c r="M20" s="30">
        <v>5007300</v>
      </c>
      <c r="N20" s="61">
        <f t="shared" si="0"/>
        <v>466947</v>
      </c>
      <c r="O20" s="114">
        <v>9.3253250254628242</v>
      </c>
    </row>
    <row r="21" spans="1:15">
      <c r="A21" s="81">
        <v>1961</v>
      </c>
      <c r="B21" s="30">
        <v>631348</v>
      </c>
      <c r="C21" s="30">
        <v>10203</v>
      </c>
      <c r="D21" s="30">
        <v>958699</v>
      </c>
      <c r="E21" s="30">
        <v>940298</v>
      </c>
      <c r="F21" s="30">
        <v>91689</v>
      </c>
      <c r="G21" s="30">
        <v>145752</v>
      </c>
      <c r="H21" s="30">
        <v>1295618</v>
      </c>
      <c r="I21" s="30">
        <v>577714</v>
      </c>
      <c r="J21" s="30">
        <v>44452</v>
      </c>
      <c r="K21" s="30">
        <v>0</v>
      </c>
      <c r="L21" s="30">
        <v>4695773</v>
      </c>
      <c r="M21" s="30">
        <v>5398600</v>
      </c>
      <c r="N21" s="61">
        <f t="shared" si="0"/>
        <v>702827</v>
      </c>
      <c r="O21" s="73">
        <v>13.018690030748711</v>
      </c>
    </row>
    <row r="22" spans="1:15">
      <c r="A22" s="81">
        <v>1962</v>
      </c>
      <c r="B22" s="30">
        <v>719304</v>
      </c>
      <c r="C22" s="30">
        <v>3977</v>
      </c>
      <c r="D22" s="30">
        <v>997085</v>
      </c>
      <c r="E22" s="30">
        <v>1039727</v>
      </c>
      <c r="F22" s="30">
        <v>113491</v>
      </c>
      <c r="G22" s="30">
        <v>148449</v>
      </c>
      <c r="H22" s="30">
        <v>1429457</v>
      </c>
      <c r="I22" s="30">
        <v>716876</v>
      </c>
      <c r="J22" s="30">
        <v>48477</v>
      </c>
      <c r="K22" s="30">
        <v>0</v>
      </c>
      <c r="L22" s="30">
        <v>5216843</v>
      </c>
      <c r="M22" s="30">
        <v>6327500</v>
      </c>
      <c r="N22" s="61">
        <f t="shared" si="0"/>
        <v>1110657</v>
      </c>
      <c r="O22" s="73">
        <v>17.552856578427502</v>
      </c>
    </row>
    <row r="23" spans="1:15">
      <c r="A23" s="81">
        <v>1963</v>
      </c>
      <c r="B23" s="30">
        <v>690842</v>
      </c>
      <c r="C23" s="30">
        <v>4802</v>
      </c>
      <c r="D23" s="30">
        <v>1014700</v>
      </c>
      <c r="E23" s="30">
        <v>1168550</v>
      </c>
      <c r="F23" s="30">
        <v>134981</v>
      </c>
      <c r="G23" s="30">
        <v>172463</v>
      </c>
      <c r="H23" s="30">
        <v>1582917</v>
      </c>
      <c r="I23" s="30">
        <v>821963</v>
      </c>
      <c r="J23" s="30">
        <v>55719</v>
      </c>
      <c r="K23" s="30">
        <v>0</v>
      </c>
      <c r="L23" s="30">
        <v>5646937</v>
      </c>
      <c r="M23" s="30">
        <v>6545200</v>
      </c>
      <c r="N23" s="61">
        <f t="shared" si="0"/>
        <v>898263</v>
      </c>
      <c r="O23" s="73">
        <v>13.72399621096376</v>
      </c>
    </row>
    <row r="24" spans="1:15">
      <c r="A24" s="81">
        <v>1964</v>
      </c>
      <c r="B24" s="30">
        <v>418057</v>
      </c>
      <c r="C24" s="30">
        <v>8085</v>
      </c>
      <c r="D24" s="30">
        <v>1153497</v>
      </c>
      <c r="E24" s="30">
        <v>1241665</v>
      </c>
      <c r="F24" s="30">
        <v>88085</v>
      </c>
      <c r="G24" s="30">
        <v>172992</v>
      </c>
      <c r="H24" s="30">
        <v>1852584</v>
      </c>
      <c r="I24" s="30">
        <v>916651</v>
      </c>
      <c r="J24" s="30">
        <v>63461</v>
      </c>
      <c r="K24" s="30">
        <v>0</v>
      </c>
      <c r="L24" s="30">
        <v>5915077</v>
      </c>
      <c r="M24" s="30">
        <v>6915000</v>
      </c>
      <c r="N24" s="61">
        <f t="shared" si="0"/>
        <v>999923</v>
      </c>
      <c r="O24" s="73">
        <v>14.460202458423716</v>
      </c>
    </row>
    <row r="25" spans="1:15">
      <c r="A25" s="81">
        <v>1965</v>
      </c>
      <c r="B25" s="30">
        <v>472112</v>
      </c>
      <c r="C25" s="30">
        <v>5157</v>
      </c>
      <c r="D25" s="30">
        <v>1252556</v>
      </c>
      <c r="E25" s="30">
        <v>1263058</v>
      </c>
      <c r="F25" s="30">
        <v>122819</v>
      </c>
      <c r="G25" s="30">
        <v>198206</v>
      </c>
      <c r="H25" s="30">
        <v>1947922</v>
      </c>
      <c r="I25" s="30">
        <v>926354</v>
      </c>
      <c r="J25" s="30">
        <v>63156</v>
      </c>
      <c r="K25" s="30">
        <v>0</v>
      </c>
      <c r="L25" s="30">
        <v>6251340</v>
      </c>
      <c r="M25" s="30">
        <v>7357200</v>
      </c>
      <c r="N25" s="61">
        <f t="shared" si="0"/>
        <v>1105860</v>
      </c>
      <c r="O25" s="73">
        <v>15.030990050562714</v>
      </c>
    </row>
    <row r="26" spans="1:15">
      <c r="A26" s="81">
        <v>1966</v>
      </c>
      <c r="B26" s="30">
        <v>540611</v>
      </c>
      <c r="C26" s="30">
        <v>3985</v>
      </c>
      <c r="D26" s="30">
        <v>1330891</v>
      </c>
      <c r="E26" s="30">
        <v>1303419</v>
      </c>
      <c r="F26" s="30">
        <v>183906</v>
      </c>
      <c r="G26" s="30">
        <v>240168</v>
      </c>
      <c r="H26" s="30">
        <v>2014566</v>
      </c>
      <c r="I26" s="30">
        <v>1088761</v>
      </c>
      <c r="J26" s="30">
        <v>58293</v>
      </c>
      <c r="K26" s="30">
        <v>0</v>
      </c>
      <c r="L26" s="30">
        <v>6764600</v>
      </c>
      <c r="M26" s="30">
        <v>7957000</v>
      </c>
      <c r="N26" s="61">
        <f t="shared" si="0"/>
        <v>1192400</v>
      </c>
      <c r="O26" s="73">
        <v>14.985547316827949</v>
      </c>
    </row>
    <row r="27" spans="1:15">
      <c r="A27" s="81">
        <v>1967</v>
      </c>
      <c r="B27" s="30">
        <v>733771</v>
      </c>
      <c r="C27" s="30">
        <v>4239</v>
      </c>
      <c r="D27" s="30">
        <v>1330699</v>
      </c>
      <c r="E27" s="30">
        <v>1393790</v>
      </c>
      <c r="F27" s="30">
        <v>237905</v>
      </c>
      <c r="G27" s="30">
        <v>286793</v>
      </c>
      <c r="H27" s="30">
        <v>2094270</v>
      </c>
      <c r="I27" s="30">
        <v>1206370</v>
      </c>
      <c r="J27" s="30">
        <v>69351</v>
      </c>
      <c r="K27" s="30">
        <v>0</v>
      </c>
      <c r="L27" s="30">
        <v>7357188</v>
      </c>
      <c r="M27" s="30">
        <v>8687100</v>
      </c>
      <c r="N27" s="61">
        <f t="shared" si="0"/>
        <v>1329912</v>
      </c>
      <c r="O27" s="73">
        <v>15.309044445211867</v>
      </c>
    </row>
    <row r="28" spans="1:15">
      <c r="A28" s="81">
        <v>1968</v>
      </c>
      <c r="B28" s="30">
        <v>681024</v>
      </c>
      <c r="C28" s="30">
        <v>7740</v>
      </c>
      <c r="D28" s="30">
        <v>1468210</v>
      </c>
      <c r="E28" s="30">
        <v>1532591</v>
      </c>
      <c r="F28" s="30">
        <v>229394</v>
      </c>
      <c r="G28" s="30">
        <v>314348</v>
      </c>
      <c r="H28" s="30">
        <v>2317294</v>
      </c>
      <c r="I28" s="30">
        <v>1346065</v>
      </c>
      <c r="J28" s="30">
        <v>77876</v>
      </c>
      <c r="K28" s="30">
        <v>0</v>
      </c>
      <c r="L28" s="30">
        <v>7974542</v>
      </c>
      <c r="M28" s="30">
        <v>9570900</v>
      </c>
      <c r="N28" s="61">
        <f t="shared" si="0"/>
        <v>1596358</v>
      </c>
      <c r="O28" s="73">
        <v>16.679288259202373</v>
      </c>
    </row>
    <row r="29" spans="1:15">
      <c r="A29" s="81">
        <v>1969</v>
      </c>
      <c r="B29" s="30">
        <v>798208</v>
      </c>
      <c r="C29" s="30">
        <v>7641</v>
      </c>
      <c r="D29" s="30">
        <v>1442898</v>
      </c>
      <c r="E29" s="30">
        <v>1639020</v>
      </c>
      <c r="F29" s="30">
        <v>228094</v>
      </c>
      <c r="G29" s="30">
        <v>329159</v>
      </c>
      <c r="H29" s="30">
        <v>2727881</v>
      </c>
      <c r="I29" s="30">
        <v>1504218</v>
      </c>
      <c r="J29" s="30">
        <v>82693</v>
      </c>
      <c r="K29" s="30">
        <v>0</v>
      </c>
      <c r="L29" s="30">
        <v>8759812</v>
      </c>
      <c r="M29" s="30">
        <v>10489700</v>
      </c>
      <c r="N29" s="61">
        <f t="shared" si="0"/>
        <v>1729888</v>
      </c>
      <c r="O29" s="73">
        <v>16.491300990495439</v>
      </c>
    </row>
    <row r="30" spans="1:15">
      <c r="A30" s="81">
        <v>1970</v>
      </c>
      <c r="B30" s="30">
        <v>689447</v>
      </c>
      <c r="C30" s="30">
        <v>30237</v>
      </c>
      <c r="D30" s="30">
        <v>1680684</v>
      </c>
      <c r="E30" s="30">
        <v>1788056</v>
      </c>
      <c r="F30" s="30">
        <v>183916</v>
      </c>
      <c r="G30" s="30">
        <v>319271</v>
      </c>
      <c r="H30" s="30">
        <v>2244529</v>
      </c>
      <c r="I30" s="30">
        <v>2227285</v>
      </c>
      <c r="J30" s="30">
        <v>95966</v>
      </c>
      <c r="K30" s="30">
        <v>0</v>
      </c>
      <c r="L30" s="30">
        <v>9259391</v>
      </c>
      <c r="M30" s="30">
        <v>11520100</v>
      </c>
      <c r="N30" s="61">
        <f t="shared" si="0"/>
        <v>2260709</v>
      </c>
      <c r="O30" s="73">
        <v>19.624039721877416</v>
      </c>
    </row>
    <row r="31" spans="1:15">
      <c r="A31" s="81">
        <v>1971</v>
      </c>
      <c r="B31" s="30">
        <v>870826</v>
      </c>
      <c r="C31" s="30">
        <v>29659</v>
      </c>
      <c r="D31" s="30">
        <v>1714213</v>
      </c>
      <c r="E31" s="30">
        <v>2219511</v>
      </c>
      <c r="F31" s="30">
        <v>188530</v>
      </c>
      <c r="G31" s="30">
        <v>348373</v>
      </c>
      <c r="H31" s="30">
        <v>2296242</v>
      </c>
      <c r="I31" s="30">
        <v>2493661</v>
      </c>
      <c r="J31" s="30">
        <v>109253</v>
      </c>
      <c r="K31" s="30">
        <v>0</v>
      </c>
      <c r="L31" s="30">
        <v>10270268</v>
      </c>
      <c r="M31" s="30">
        <v>12425600</v>
      </c>
      <c r="N31" s="61">
        <f t="shared" si="0"/>
        <v>2155332</v>
      </c>
      <c r="O31" s="73">
        <v>17.345898789595672</v>
      </c>
    </row>
    <row r="32" spans="1:15">
      <c r="A32" s="115">
        <v>1972</v>
      </c>
      <c r="B32" s="115">
        <v>500886</v>
      </c>
      <c r="C32" s="115">
        <v>36410</v>
      </c>
      <c r="D32" s="115">
        <v>1784334</v>
      </c>
      <c r="E32" s="115">
        <v>2243310</v>
      </c>
      <c r="F32" s="115">
        <v>173633</v>
      </c>
      <c r="G32" s="115">
        <v>352220</v>
      </c>
      <c r="H32" s="115">
        <v>2331711</v>
      </c>
      <c r="I32" s="115">
        <v>2778839</v>
      </c>
      <c r="J32" s="115">
        <v>123584</v>
      </c>
      <c r="K32" s="115">
        <v>0</v>
      </c>
      <c r="L32" s="115">
        <v>10324927</v>
      </c>
      <c r="M32" s="115">
        <v>12734400</v>
      </c>
      <c r="N32" s="116">
        <f t="shared" si="0"/>
        <v>2409473</v>
      </c>
      <c r="O32" s="117">
        <v>18.920977823847217</v>
      </c>
    </row>
    <row r="33" spans="1:15">
      <c r="A33" s="81">
        <v>1973</v>
      </c>
      <c r="B33" s="30">
        <v>655851</v>
      </c>
      <c r="C33" s="30">
        <v>35383</v>
      </c>
      <c r="D33" s="30">
        <v>2088707</v>
      </c>
      <c r="E33" s="30">
        <v>3026992</v>
      </c>
      <c r="F33" s="30">
        <v>157821</v>
      </c>
      <c r="G33" s="30">
        <v>349222</v>
      </c>
      <c r="H33" s="30">
        <v>2603419</v>
      </c>
      <c r="I33" s="30">
        <v>3226692</v>
      </c>
      <c r="J33" s="30">
        <v>135225</v>
      </c>
      <c r="K33" s="30">
        <v>0</v>
      </c>
      <c r="L33" s="30">
        <v>12279312</v>
      </c>
      <c r="M33" s="30">
        <v>15801700</v>
      </c>
      <c r="N33" s="61">
        <f t="shared" si="0"/>
        <v>3522388</v>
      </c>
      <c r="O33" s="73">
        <v>22.291196516830468</v>
      </c>
    </row>
    <row r="34" spans="1:15" ht="15.6">
      <c r="A34" s="118" t="s">
        <v>243</v>
      </c>
      <c r="B34" s="30">
        <v>1064458</v>
      </c>
      <c r="C34" s="30">
        <v>38715</v>
      </c>
      <c r="D34" s="30">
        <v>2783136</v>
      </c>
      <c r="E34" s="30">
        <v>5243495</v>
      </c>
      <c r="F34" s="30">
        <v>330278</v>
      </c>
      <c r="G34" s="30">
        <v>655881</v>
      </c>
      <c r="H34" s="30">
        <v>2980782</v>
      </c>
      <c r="I34" s="30">
        <v>3723555</v>
      </c>
      <c r="J34" s="30">
        <v>211707</v>
      </c>
      <c r="K34" s="30">
        <v>0</v>
      </c>
      <c r="L34" s="30">
        <v>17032007</v>
      </c>
      <c r="M34" s="30">
        <v>20737800</v>
      </c>
      <c r="N34" s="61">
        <f t="shared" si="0"/>
        <v>3705793</v>
      </c>
      <c r="O34" s="73">
        <v>17.86974992525726</v>
      </c>
    </row>
    <row r="35" spans="1:15">
      <c r="A35" s="81">
        <v>1975</v>
      </c>
      <c r="B35" s="30">
        <v>773641</v>
      </c>
      <c r="C35" s="30">
        <v>44019</v>
      </c>
      <c r="D35" s="30">
        <v>3279065</v>
      </c>
      <c r="E35" s="30">
        <v>7524699</v>
      </c>
      <c r="F35" s="30">
        <v>295868</v>
      </c>
      <c r="G35" s="30">
        <v>723195</v>
      </c>
      <c r="H35" s="30">
        <v>3400986</v>
      </c>
      <c r="I35" s="30">
        <v>4282110</v>
      </c>
      <c r="J35" s="30">
        <v>188258</v>
      </c>
      <c r="K35" s="30">
        <v>0</v>
      </c>
      <c r="L35" s="30">
        <v>20511841</v>
      </c>
      <c r="M35" s="30">
        <v>24033700</v>
      </c>
      <c r="N35" s="61">
        <f t="shared" si="0"/>
        <v>3521859</v>
      </c>
      <c r="O35" s="73">
        <v>14.65383607184911</v>
      </c>
    </row>
    <row r="36" spans="1:15">
      <c r="A36" s="81">
        <v>1976</v>
      </c>
      <c r="B36" s="30">
        <v>580069</v>
      </c>
      <c r="C36" s="30">
        <v>46802</v>
      </c>
      <c r="D36" s="30">
        <v>3278944</v>
      </c>
      <c r="E36" s="30">
        <v>9616589</v>
      </c>
      <c r="F36" s="30">
        <v>194892</v>
      </c>
      <c r="G36" s="30">
        <v>683145</v>
      </c>
      <c r="H36" s="30">
        <v>2788608</v>
      </c>
      <c r="I36" s="30">
        <v>5183086</v>
      </c>
      <c r="J36" s="30">
        <v>216832</v>
      </c>
      <c r="K36" s="30">
        <v>0</v>
      </c>
      <c r="L36" s="30">
        <v>22588967</v>
      </c>
      <c r="M36" s="30">
        <v>28022200</v>
      </c>
      <c r="N36" s="61">
        <f t="shared" si="0"/>
        <v>5433233</v>
      </c>
      <c r="O36" s="73">
        <v>19.389030839834131</v>
      </c>
    </row>
    <row r="37" spans="1:15">
      <c r="A37" s="81">
        <v>1977</v>
      </c>
      <c r="B37" s="30">
        <v>781415</v>
      </c>
      <c r="C37" s="30">
        <v>49108</v>
      </c>
      <c r="D37" s="30">
        <v>3772770</v>
      </c>
      <c r="E37" s="30">
        <v>11661763</v>
      </c>
      <c r="F37" s="30">
        <v>185373</v>
      </c>
      <c r="G37" s="30">
        <v>757659</v>
      </c>
      <c r="H37" s="30">
        <v>2886188</v>
      </c>
      <c r="I37" s="30">
        <v>5904420</v>
      </c>
      <c r="J37" s="30">
        <v>227033</v>
      </c>
      <c r="K37" s="30">
        <v>0</v>
      </c>
      <c r="L37" s="30">
        <v>26225729</v>
      </c>
      <c r="M37" s="30">
        <v>33255400</v>
      </c>
      <c r="N37" s="61">
        <f t="shared" si="0"/>
        <v>7029671</v>
      </c>
      <c r="O37" s="73">
        <v>21.138434660235632</v>
      </c>
    </row>
    <row r="38" spans="1:15">
      <c r="A38" s="81">
        <v>1978</v>
      </c>
      <c r="B38" s="30">
        <v>586325</v>
      </c>
      <c r="C38" s="30">
        <v>56748</v>
      </c>
      <c r="D38" s="30">
        <v>3434485</v>
      </c>
      <c r="E38" s="30">
        <v>12717574</v>
      </c>
      <c r="F38" s="30">
        <v>151559</v>
      </c>
      <c r="G38" s="30">
        <v>838428</v>
      </c>
      <c r="H38" s="30">
        <v>2954770</v>
      </c>
      <c r="I38" s="30">
        <v>6589966</v>
      </c>
      <c r="J38" s="30">
        <v>248586</v>
      </c>
      <c r="K38" s="30">
        <v>0</v>
      </c>
      <c r="L38" s="30">
        <v>27578441</v>
      </c>
      <c r="M38" s="30">
        <v>35670000</v>
      </c>
      <c r="N38" s="61">
        <f t="shared" si="0"/>
        <v>8091559</v>
      </c>
      <c r="O38" s="73">
        <v>22.684493972525932</v>
      </c>
    </row>
    <row r="39" spans="1:15">
      <c r="A39" s="81">
        <v>1979</v>
      </c>
      <c r="B39" s="30">
        <v>882881</v>
      </c>
      <c r="C39" s="30">
        <v>61510</v>
      </c>
      <c r="D39" s="30">
        <v>3677882</v>
      </c>
      <c r="E39" s="30">
        <v>17894972</v>
      </c>
      <c r="F39" s="30">
        <v>141400</v>
      </c>
      <c r="G39" s="30">
        <v>980641</v>
      </c>
      <c r="H39" s="30">
        <v>2949092</v>
      </c>
      <c r="I39" s="30">
        <v>6983460</v>
      </c>
      <c r="J39" s="30">
        <v>254407</v>
      </c>
      <c r="K39" s="30">
        <v>0</v>
      </c>
      <c r="L39" s="30">
        <v>33826245</v>
      </c>
      <c r="M39" s="30">
        <v>42426100</v>
      </c>
      <c r="N39" s="61">
        <f t="shared" si="0"/>
        <v>8599855</v>
      </c>
      <c r="O39" s="73">
        <v>20.270199240561823</v>
      </c>
    </row>
    <row r="40" spans="1:15">
      <c r="A40" s="81">
        <v>1980</v>
      </c>
      <c r="B40" s="30">
        <v>723008</v>
      </c>
      <c r="C40" s="30">
        <v>68925</v>
      </c>
      <c r="D40" s="30">
        <v>3967237</v>
      </c>
      <c r="E40" s="30">
        <v>23294713</v>
      </c>
      <c r="F40" s="30">
        <v>137857</v>
      </c>
      <c r="G40" s="30">
        <v>1302881</v>
      </c>
      <c r="H40" s="30">
        <v>3289082</v>
      </c>
      <c r="I40" s="30">
        <v>7390924</v>
      </c>
      <c r="J40" s="30">
        <v>274192</v>
      </c>
      <c r="K40" s="30">
        <v>0</v>
      </c>
      <c r="L40" s="30">
        <v>40448819</v>
      </c>
      <c r="M40" s="30">
        <v>49634500</v>
      </c>
      <c r="N40" s="61">
        <f t="shared" si="0"/>
        <v>9185681</v>
      </c>
      <c r="O40" s="73">
        <v>18.506645579183832</v>
      </c>
    </row>
    <row r="41" spans="1:15">
      <c r="A41" s="81">
        <v>1981</v>
      </c>
      <c r="B41" s="30">
        <v>943616</v>
      </c>
      <c r="C41" s="30">
        <v>80810</v>
      </c>
      <c r="D41" s="30">
        <v>4063298</v>
      </c>
      <c r="E41" s="30">
        <v>28668693</v>
      </c>
      <c r="F41" s="30">
        <v>125374</v>
      </c>
      <c r="G41" s="30">
        <v>1602439</v>
      </c>
      <c r="H41" s="30">
        <v>3514562</v>
      </c>
      <c r="I41" s="30">
        <v>7331646</v>
      </c>
      <c r="J41" s="30">
        <v>293495</v>
      </c>
      <c r="K41" s="30">
        <v>0</v>
      </c>
      <c r="L41" s="30">
        <v>46623933</v>
      </c>
      <c r="M41" s="30">
        <v>57107800</v>
      </c>
      <c r="N41" s="61">
        <f t="shared" si="0"/>
        <v>10483867</v>
      </c>
      <c r="O41" s="73">
        <v>18.358029901344473</v>
      </c>
    </row>
    <row r="42" spans="1:15">
      <c r="A42" s="81">
        <v>1982</v>
      </c>
      <c r="B42" s="30">
        <v>788828</v>
      </c>
      <c r="C42" s="30">
        <v>71099</v>
      </c>
      <c r="D42" s="30">
        <v>4001516</v>
      </c>
      <c r="E42" s="30">
        <v>33034849</v>
      </c>
      <c r="F42" s="30">
        <v>123217</v>
      </c>
      <c r="G42" s="30">
        <v>1568907</v>
      </c>
      <c r="H42" s="30">
        <v>3821136</v>
      </c>
      <c r="I42" s="30">
        <v>7528826</v>
      </c>
      <c r="J42" s="30">
        <v>291816</v>
      </c>
      <c r="K42" s="30">
        <v>0</v>
      </c>
      <c r="L42" s="30">
        <v>51230194</v>
      </c>
      <c r="M42" s="30">
        <v>63165100</v>
      </c>
      <c r="N42" s="61">
        <f t="shared" si="0"/>
        <v>11934906</v>
      </c>
      <c r="O42" s="73">
        <v>18.894778920638135</v>
      </c>
    </row>
    <row r="43" spans="1:15">
      <c r="A43" s="81">
        <v>1983</v>
      </c>
      <c r="B43" s="30">
        <v>791821</v>
      </c>
      <c r="C43" s="30">
        <v>70400</v>
      </c>
      <c r="D43" s="30">
        <v>3956520</v>
      </c>
      <c r="E43" s="30">
        <v>36440407</v>
      </c>
      <c r="F43" s="30">
        <v>121722</v>
      </c>
      <c r="G43" s="30">
        <v>1701606</v>
      </c>
      <c r="H43" s="30">
        <v>3812003</v>
      </c>
      <c r="I43" s="30">
        <v>7867897</v>
      </c>
      <c r="J43" s="30">
        <v>310458</v>
      </c>
      <c r="K43" s="30">
        <v>0</v>
      </c>
      <c r="L43" s="30">
        <v>55072834</v>
      </c>
      <c r="M43" s="30">
        <v>67890600</v>
      </c>
      <c r="N43" s="61">
        <f t="shared" si="0"/>
        <v>12817766</v>
      </c>
      <c r="O43" s="73">
        <v>18.880030519689029</v>
      </c>
    </row>
    <row r="44" spans="1:15">
      <c r="A44" s="81">
        <v>1984</v>
      </c>
      <c r="B44" s="30">
        <v>894163</v>
      </c>
      <c r="C44" s="30">
        <v>67648</v>
      </c>
      <c r="D44" s="30">
        <v>4270306</v>
      </c>
      <c r="E44" s="30">
        <v>40441561</v>
      </c>
      <c r="F44" s="30">
        <v>138624</v>
      </c>
      <c r="G44" s="30">
        <v>2151277</v>
      </c>
      <c r="H44" s="30">
        <v>4114734</v>
      </c>
      <c r="I44" s="30">
        <v>8570642</v>
      </c>
      <c r="J44" s="30">
        <v>322523</v>
      </c>
      <c r="K44" s="30">
        <v>0</v>
      </c>
      <c r="L44" s="30">
        <v>60971478</v>
      </c>
      <c r="M44" s="30">
        <v>74385800</v>
      </c>
      <c r="N44" s="61">
        <f t="shared" si="0"/>
        <v>13414322</v>
      </c>
      <c r="O44" s="73">
        <v>18.033444555278024</v>
      </c>
    </row>
    <row r="45" spans="1:15">
      <c r="A45" s="81">
        <v>1985</v>
      </c>
      <c r="B45" s="30">
        <v>860762</v>
      </c>
      <c r="C45" s="30">
        <v>85678</v>
      </c>
      <c r="D45" s="30">
        <v>4362208</v>
      </c>
      <c r="E45" s="30">
        <v>38258755</v>
      </c>
      <c r="F45" s="30">
        <v>167860</v>
      </c>
      <c r="G45" s="30">
        <v>2303496</v>
      </c>
      <c r="H45" s="30">
        <v>4251175</v>
      </c>
      <c r="I45" s="30">
        <v>9326620</v>
      </c>
      <c r="J45" s="30">
        <v>351516</v>
      </c>
      <c r="K45" s="30">
        <v>0</v>
      </c>
      <c r="L45" s="30">
        <v>59968070</v>
      </c>
      <c r="M45" s="30">
        <v>72663700</v>
      </c>
      <c r="N45" s="61">
        <f t="shared" si="0"/>
        <v>12695630</v>
      </c>
      <c r="O45" s="73">
        <v>17.47176375549277</v>
      </c>
    </row>
    <row r="46" spans="1:15">
      <c r="A46" s="81">
        <v>1986</v>
      </c>
      <c r="B46" s="30">
        <v>841047</v>
      </c>
      <c r="C46" s="30">
        <v>137887</v>
      </c>
      <c r="D46" s="30">
        <v>4442506</v>
      </c>
      <c r="E46" s="30">
        <v>32243507</v>
      </c>
      <c r="F46" s="30">
        <v>126655</v>
      </c>
      <c r="G46" s="30">
        <v>1971028</v>
      </c>
      <c r="H46" s="30">
        <v>4416954</v>
      </c>
      <c r="I46" s="30">
        <v>9406545</v>
      </c>
      <c r="J46" s="30">
        <v>364973</v>
      </c>
      <c r="K46" s="30">
        <v>0</v>
      </c>
      <c r="L46" s="30">
        <v>53951102</v>
      </c>
      <c r="M46" s="30">
        <v>68284600</v>
      </c>
      <c r="N46" s="61">
        <f t="shared" si="0"/>
        <v>14333498</v>
      </c>
      <c r="O46" s="73">
        <v>20.990820770715505</v>
      </c>
    </row>
    <row r="47" spans="1:15">
      <c r="A47" s="81">
        <v>1987</v>
      </c>
      <c r="B47" s="30">
        <v>789900</v>
      </c>
      <c r="C47" s="30">
        <v>132717</v>
      </c>
      <c r="D47" s="30">
        <v>4389626</v>
      </c>
      <c r="E47" s="30">
        <v>31644436</v>
      </c>
      <c r="F47" s="30">
        <v>125768</v>
      </c>
      <c r="G47" s="30">
        <v>1926207</v>
      </c>
      <c r="H47" s="30">
        <v>4683863</v>
      </c>
      <c r="I47" s="30">
        <v>9728265</v>
      </c>
      <c r="J47" s="30">
        <v>376255</v>
      </c>
      <c r="K47" s="30">
        <v>0</v>
      </c>
      <c r="L47" s="30">
        <v>53797037</v>
      </c>
      <c r="M47" s="30">
        <v>68142200</v>
      </c>
      <c r="N47" s="61">
        <f t="shared" si="0"/>
        <v>14345163</v>
      </c>
      <c r="O47" s="73">
        <v>21.051804902101782</v>
      </c>
    </row>
    <row r="48" spans="1:15">
      <c r="A48" s="81">
        <v>1988</v>
      </c>
      <c r="B48" s="30">
        <v>877431</v>
      </c>
      <c r="C48" s="30">
        <v>132589</v>
      </c>
      <c r="D48" s="30">
        <v>4751149</v>
      </c>
      <c r="E48" s="30">
        <v>28158947</v>
      </c>
      <c r="F48" s="30">
        <v>127832</v>
      </c>
      <c r="G48" s="30">
        <v>2145284</v>
      </c>
      <c r="H48" s="30">
        <v>4429213</v>
      </c>
      <c r="I48" s="30">
        <v>10146238</v>
      </c>
      <c r="J48" s="30">
        <v>391868</v>
      </c>
      <c r="K48" s="30">
        <v>0</v>
      </c>
      <c r="L48" s="30">
        <v>51160551</v>
      </c>
      <c r="M48" s="30">
        <v>67115400</v>
      </c>
      <c r="N48" s="61">
        <f t="shared" si="0"/>
        <v>15954849</v>
      </c>
      <c r="O48" s="73">
        <v>23.772262401773663</v>
      </c>
    </row>
    <row r="49" spans="1:15">
      <c r="A49" s="81">
        <v>1989</v>
      </c>
      <c r="B49" s="30">
        <v>848410</v>
      </c>
      <c r="C49" s="30">
        <v>114717</v>
      </c>
      <c r="D49" s="30">
        <v>4828716</v>
      </c>
      <c r="E49" s="30">
        <v>27378833</v>
      </c>
      <c r="F49" s="30">
        <v>130987</v>
      </c>
      <c r="G49" s="30">
        <v>2205042</v>
      </c>
      <c r="H49" s="30">
        <v>4778986</v>
      </c>
      <c r="I49" s="30">
        <v>10437208</v>
      </c>
      <c r="J49" s="30">
        <v>416809</v>
      </c>
      <c r="K49" s="30">
        <v>0</v>
      </c>
      <c r="L49" s="30">
        <v>51139708</v>
      </c>
      <c r="M49" s="30">
        <v>68741600</v>
      </c>
      <c r="N49" s="61">
        <f t="shared" si="0"/>
        <v>17601892</v>
      </c>
      <c r="O49" s="73">
        <v>25.605880573044558</v>
      </c>
    </row>
    <row r="50" spans="1:15">
      <c r="A50" s="81">
        <v>1990</v>
      </c>
      <c r="B50" s="30">
        <v>962161</v>
      </c>
      <c r="C50" s="30">
        <v>106911</v>
      </c>
      <c r="D50" s="30">
        <v>4422333</v>
      </c>
      <c r="E50" s="30">
        <v>24469763</v>
      </c>
      <c r="F50" s="30">
        <v>135642</v>
      </c>
      <c r="G50" s="30">
        <v>4624897</v>
      </c>
      <c r="H50" s="30">
        <v>4138825</v>
      </c>
      <c r="I50" s="30">
        <v>10076878</v>
      </c>
      <c r="J50" s="30">
        <v>638839</v>
      </c>
      <c r="K50" s="30">
        <v>0</v>
      </c>
      <c r="L50" s="30">
        <v>49576249</v>
      </c>
      <c r="M50" s="30">
        <v>60756800</v>
      </c>
      <c r="N50" s="61">
        <f t="shared" si="0"/>
        <v>11180551</v>
      </c>
      <c r="O50" s="73">
        <v>18.40213934901114</v>
      </c>
    </row>
    <row r="51" spans="1:15">
      <c r="A51" s="81">
        <v>1991</v>
      </c>
      <c r="B51" s="61">
        <v>828209.21658986178</v>
      </c>
      <c r="C51" s="61">
        <v>72930.875576036866</v>
      </c>
      <c r="D51" s="61">
        <v>2014840.0921658985</v>
      </c>
      <c r="E51" s="61">
        <v>18231802.76497696</v>
      </c>
      <c r="F51" s="61">
        <v>86341.013824884794</v>
      </c>
      <c r="G51" s="61">
        <v>2099570.0460829493</v>
      </c>
      <c r="H51" s="61">
        <v>2794724.8847926268</v>
      </c>
      <c r="I51" s="61">
        <v>3674495.3917050697</v>
      </c>
      <c r="J51" s="61">
        <v>221566.35944700462</v>
      </c>
      <c r="K51" s="61">
        <v>0</v>
      </c>
      <c r="L51" s="61">
        <v>30024480.645161293</v>
      </c>
      <c r="M51" s="61">
        <v>31678156.682027649</v>
      </c>
      <c r="N51" s="61">
        <f t="shared" si="0"/>
        <v>1653676.0368663557</v>
      </c>
      <c r="O51" s="73">
        <f>+N51/M51*100</f>
        <v>5.2202407275943417</v>
      </c>
    </row>
    <row r="52" spans="1:15" ht="15.6">
      <c r="A52" s="119" t="s">
        <v>236</v>
      </c>
    </row>
    <row r="53" spans="1:15" ht="16.8">
      <c r="A53" s="120" t="s">
        <v>237</v>
      </c>
    </row>
    <row r="54" spans="1:15" ht="16.8">
      <c r="A54" s="120" t="s">
        <v>238</v>
      </c>
    </row>
    <row r="55" spans="1:15" ht="16.8">
      <c r="A55" s="120" t="s">
        <v>239</v>
      </c>
    </row>
    <row r="56" spans="1:15" ht="16.8">
      <c r="A56" s="120" t="s">
        <v>240</v>
      </c>
    </row>
    <row r="57" spans="1:15" ht="14.4">
      <c r="A57" s="121" t="s">
        <v>244</v>
      </c>
    </row>
  </sheetData>
  <mergeCells count="4">
    <mergeCell ref="M4:M5"/>
    <mergeCell ref="N4:N5"/>
    <mergeCell ref="O4:O5"/>
    <mergeCell ref="L4:L5"/>
  </mergeCells>
  <phoneticPr fontId="3"/>
  <pageMargins left="0.70000000000000007" right="0.70000000000000007" top="0.75000000000000011" bottom="0.75000000000000011" header="0.30000000000000004" footer="0.30000000000000004"/>
  <pageSetup paperSize="9" scale="50"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opLeftCell="A33" workbookViewId="0">
      <selection activeCell="J58" sqref="J58"/>
    </sheetView>
  </sheetViews>
  <sheetFormatPr defaultColWidth="13" defaultRowHeight="13.2"/>
  <sheetData>
    <row r="1" spans="1:15" ht="16.2">
      <c r="A1" s="60" t="s">
        <v>211</v>
      </c>
    </row>
    <row r="4" spans="1:15">
      <c r="B4" s="75" t="s">
        <v>145</v>
      </c>
      <c r="C4" s="75">
        <v>1</v>
      </c>
      <c r="D4" s="75">
        <v>2</v>
      </c>
      <c r="E4" s="75">
        <v>3</v>
      </c>
      <c r="F4" s="75">
        <v>4</v>
      </c>
      <c r="G4" s="75">
        <v>5</v>
      </c>
      <c r="H4" s="75">
        <v>6</v>
      </c>
      <c r="I4" s="75">
        <v>7</v>
      </c>
      <c r="J4" s="75">
        <v>8</v>
      </c>
      <c r="K4" s="75">
        <v>9</v>
      </c>
      <c r="L4" s="75" t="s">
        <v>147</v>
      </c>
      <c r="M4" s="231" t="s">
        <v>148</v>
      </c>
      <c r="N4" s="231" t="s">
        <v>149</v>
      </c>
      <c r="O4" s="231" t="s">
        <v>150</v>
      </c>
    </row>
    <row r="5" spans="1:15" ht="52.8">
      <c r="B5" s="78" t="s">
        <v>90</v>
      </c>
      <c r="C5" s="78" t="s">
        <v>91</v>
      </c>
      <c r="D5" s="78" t="s">
        <v>92</v>
      </c>
      <c r="E5" s="78" t="s">
        <v>93</v>
      </c>
      <c r="F5" s="78" t="s">
        <v>94</v>
      </c>
      <c r="G5" s="78" t="s">
        <v>95</v>
      </c>
      <c r="H5" s="78" t="s">
        <v>96</v>
      </c>
      <c r="I5" s="78" t="s">
        <v>97</v>
      </c>
      <c r="J5" s="78" t="s">
        <v>98</v>
      </c>
      <c r="K5" s="78" t="s">
        <v>99</v>
      </c>
      <c r="L5" s="78" t="s">
        <v>255</v>
      </c>
      <c r="M5" s="232"/>
      <c r="N5" s="232"/>
      <c r="O5" s="232"/>
    </row>
    <row r="6" spans="1:15" ht="15.6">
      <c r="A6" s="118" t="s">
        <v>235</v>
      </c>
      <c r="B6" s="30">
        <v>66300</v>
      </c>
      <c r="C6" s="30">
        <v>41900</v>
      </c>
      <c r="D6" s="30">
        <v>93300</v>
      </c>
      <c r="E6" s="30">
        <v>81500</v>
      </c>
      <c r="F6" s="30">
        <v>20800</v>
      </c>
      <c r="G6" s="30">
        <v>5300</v>
      </c>
      <c r="H6" s="30">
        <v>86900</v>
      </c>
      <c r="I6" s="30">
        <v>147900</v>
      </c>
      <c r="J6" s="30">
        <v>8800</v>
      </c>
      <c r="K6" s="30">
        <v>0</v>
      </c>
      <c r="L6" s="30">
        <v>552700</v>
      </c>
      <c r="M6" s="30">
        <v>692000</v>
      </c>
      <c r="N6" s="30">
        <v>139300</v>
      </c>
      <c r="O6" s="73">
        <v>20.130057803468208</v>
      </c>
    </row>
    <row r="7" spans="1:15">
      <c r="A7" s="81">
        <v>1947</v>
      </c>
      <c r="B7" s="30">
        <v>106700</v>
      </c>
      <c r="C7" s="30">
        <v>45500</v>
      </c>
      <c r="D7" s="30">
        <v>125500</v>
      </c>
      <c r="E7" s="30">
        <v>81900</v>
      </c>
      <c r="F7" s="30">
        <v>23900</v>
      </c>
      <c r="G7" s="30">
        <v>3700</v>
      </c>
      <c r="H7" s="30">
        <v>80500</v>
      </c>
      <c r="I7" s="30">
        <v>92600</v>
      </c>
      <c r="J7" s="30">
        <v>8400</v>
      </c>
      <c r="K7" s="30">
        <v>0</v>
      </c>
      <c r="L7" s="30">
        <v>568700</v>
      </c>
      <c r="M7" s="30">
        <v>670300</v>
      </c>
      <c r="N7" s="30">
        <v>101600</v>
      </c>
      <c r="O7" s="73">
        <v>15.15739221244219</v>
      </c>
    </row>
    <row r="8" spans="1:15">
      <c r="A8" s="81">
        <v>1948</v>
      </c>
      <c r="B8" s="30">
        <v>150500</v>
      </c>
      <c r="C8" s="30">
        <v>69200</v>
      </c>
      <c r="D8" s="30">
        <v>308400</v>
      </c>
      <c r="E8" s="30">
        <v>99500</v>
      </c>
      <c r="F8" s="30">
        <v>37200</v>
      </c>
      <c r="G8" s="30">
        <v>10800</v>
      </c>
      <c r="H8" s="30">
        <v>177800</v>
      </c>
      <c r="I8" s="30">
        <v>84000</v>
      </c>
      <c r="J8" s="30">
        <v>25200</v>
      </c>
      <c r="K8" s="30">
        <v>0</v>
      </c>
      <c r="L8" s="30">
        <v>962600</v>
      </c>
      <c r="M8" s="30">
        <v>1101600</v>
      </c>
      <c r="N8" s="30">
        <v>139000</v>
      </c>
      <c r="O8" s="73">
        <v>12.618010167029775</v>
      </c>
    </row>
    <row r="9" spans="1:15">
      <c r="A9" s="81">
        <v>1949</v>
      </c>
      <c r="B9" s="30">
        <v>113500</v>
      </c>
      <c r="C9" s="30">
        <v>38700</v>
      </c>
      <c r="D9" s="30">
        <v>277400</v>
      </c>
      <c r="E9" s="30">
        <v>146500</v>
      </c>
      <c r="F9" s="30">
        <v>37900</v>
      </c>
      <c r="G9" s="30">
        <v>19100</v>
      </c>
      <c r="H9" s="30">
        <v>229700</v>
      </c>
      <c r="I9" s="30">
        <v>181200</v>
      </c>
      <c r="J9" s="30">
        <v>41100</v>
      </c>
      <c r="K9" s="30">
        <v>0</v>
      </c>
      <c r="L9" s="30">
        <v>1085100</v>
      </c>
      <c r="M9" s="30">
        <v>1340300</v>
      </c>
      <c r="N9" s="30">
        <v>255200</v>
      </c>
      <c r="O9" s="73">
        <v>19.040513317913899</v>
      </c>
    </row>
    <row r="10" spans="1:15">
      <c r="A10" s="81">
        <v>1950</v>
      </c>
      <c r="B10" s="30">
        <v>134500</v>
      </c>
      <c r="C10" s="30">
        <v>29100</v>
      </c>
      <c r="D10" s="30">
        <v>324000</v>
      </c>
      <c r="E10" s="30">
        <v>151200</v>
      </c>
      <c r="F10" s="30">
        <v>29000</v>
      </c>
      <c r="G10" s="30">
        <v>22100</v>
      </c>
      <c r="H10" s="30">
        <v>171200</v>
      </c>
      <c r="I10" s="30">
        <v>247000</v>
      </c>
      <c r="J10" s="30">
        <v>34200</v>
      </c>
      <c r="K10" s="30">
        <v>0</v>
      </c>
      <c r="L10" s="30">
        <v>1142300</v>
      </c>
      <c r="M10" s="30">
        <v>1310300</v>
      </c>
      <c r="N10" s="30">
        <v>168000</v>
      </c>
      <c r="O10" s="73">
        <v>12.821491261543159</v>
      </c>
    </row>
    <row r="11" spans="1:15">
      <c r="A11" s="81">
        <v>1951</v>
      </c>
      <c r="B11" s="30">
        <v>188800</v>
      </c>
      <c r="C11" s="30">
        <v>39200</v>
      </c>
      <c r="D11" s="30">
        <v>524800</v>
      </c>
      <c r="E11" s="30">
        <v>162600</v>
      </c>
      <c r="F11" s="30">
        <v>34600</v>
      </c>
      <c r="G11" s="30">
        <v>24800</v>
      </c>
      <c r="H11" s="30">
        <v>229500</v>
      </c>
      <c r="I11" s="30">
        <v>334300</v>
      </c>
      <c r="J11" s="30">
        <v>42700</v>
      </c>
      <c r="K11" s="30">
        <v>0</v>
      </c>
      <c r="L11" s="30">
        <v>1581300</v>
      </c>
      <c r="M11" s="30">
        <v>1791700</v>
      </c>
      <c r="N11" s="30">
        <v>210400</v>
      </c>
      <c r="O11" s="73">
        <v>11.743037338840209</v>
      </c>
    </row>
    <row r="12" spans="1:15">
      <c r="A12" s="81">
        <v>1952</v>
      </c>
      <c r="B12" s="30">
        <v>238800</v>
      </c>
      <c r="C12" s="30">
        <v>66900</v>
      </c>
      <c r="D12" s="30">
        <v>624400</v>
      </c>
      <c r="E12" s="30">
        <v>223300</v>
      </c>
      <c r="F12" s="30">
        <v>43500</v>
      </c>
      <c r="G12" s="30">
        <v>30300</v>
      </c>
      <c r="H12" s="30">
        <v>301600</v>
      </c>
      <c r="I12" s="30">
        <v>447000</v>
      </c>
      <c r="J12" s="30">
        <v>51400</v>
      </c>
      <c r="K12" s="30">
        <v>0</v>
      </c>
      <c r="L12" s="30">
        <v>2027200</v>
      </c>
      <c r="M12" s="30">
        <v>2255500</v>
      </c>
      <c r="N12" s="30">
        <v>228300</v>
      </c>
      <c r="O12" s="73">
        <v>10.121924185324762</v>
      </c>
    </row>
    <row r="13" spans="1:15">
      <c r="A13" s="81">
        <v>1953</v>
      </c>
      <c r="B13" s="30">
        <v>245000</v>
      </c>
      <c r="C13" s="30">
        <v>60900</v>
      </c>
      <c r="D13" s="30">
        <v>572000</v>
      </c>
      <c r="E13" s="30">
        <v>238800</v>
      </c>
      <c r="F13" s="30">
        <v>88800</v>
      </c>
      <c r="G13" s="30">
        <v>24400</v>
      </c>
      <c r="H13" s="30">
        <v>353700</v>
      </c>
      <c r="I13" s="30">
        <v>606400</v>
      </c>
      <c r="J13" s="30">
        <v>49200</v>
      </c>
      <c r="K13" s="30">
        <v>0</v>
      </c>
      <c r="L13" s="30">
        <v>2239200</v>
      </c>
      <c r="M13" s="30">
        <v>2492100</v>
      </c>
      <c r="N13" s="30">
        <v>252900</v>
      </c>
      <c r="O13" s="73">
        <v>10.148067894546768</v>
      </c>
    </row>
    <row r="14" spans="1:15">
      <c r="A14" s="81">
        <v>1954</v>
      </c>
      <c r="B14" s="30">
        <v>362200</v>
      </c>
      <c r="C14" s="30">
        <v>76900</v>
      </c>
      <c r="D14" s="30">
        <v>581600</v>
      </c>
      <c r="E14" s="30">
        <v>230500</v>
      </c>
      <c r="F14" s="30">
        <v>118400</v>
      </c>
      <c r="G14" s="30">
        <v>39100</v>
      </c>
      <c r="H14" s="30">
        <v>341100</v>
      </c>
      <c r="I14" s="30">
        <v>804500</v>
      </c>
      <c r="J14" s="30">
        <v>63100</v>
      </c>
      <c r="K14" s="30">
        <v>0</v>
      </c>
      <c r="L14" s="30">
        <v>2617400</v>
      </c>
      <c r="M14" s="30">
        <v>2863600</v>
      </c>
      <c r="N14" s="30">
        <v>246200</v>
      </c>
      <c r="O14" s="73">
        <v>8.5975694929459419</v>
      </c>
    </row>
    <row r="15" spans="1:15" ht="15.6">
      <c r="A15" s="118" t="s">
        <v>241</v>
      </c>
      <c r="B15" s="122">
        <v>377680.27500000002</v>
      </c>
      <c r="C15" s="122">
        <v>55032.775000000001</v>
      </c>
      <c r="D15" s="122">
        <v>604287.375</v>
      </c>
      <c r="E15" s="122">
        <v>225006.97500000001</v>
      </c>
      <c r="F15" s="122">
        <v>78966.450000000012</v>
      </c>
      <c r="G15" s="122">
        <v>45933.974999999999</v>
      </c>
      <c r="H15" s="122">
        <v>329450.82500000001</v>
      </c>
      <c r="I15" s="122">
        <v>843106.72499999998</v>
      </c>
      <c r="J15" s="122">
        <v>50192.1</v>
      </c>
      <c r="K15" s="122">
        <v>0</v>
      </c>
      <c r="L15" s="122">
        <v>2609657.4750000001</v>
      </c>
      <c r="M15" s="30">
        <v>2754500</v>
      </c>
      <c r="N15" s="61">
        <v>144842.52499999991</v>
      </c>
      <c r="O15" s="73">
        <v>5.2583962606643642</v>
      </c>
    </row>
    <row r="16" spans="1:15">
      <c r="A16" s="81">
        <v>1956</v>
      </c>
      <c r="B16" s="122">
        <v>376632.89999999997</v>
      </c>
      <c r="C16" s="122">
        <v>73118</v>
      </c>
      <c r="D16" s="122">
        <v>846257.02500000002</v>
      </c>
      <c r="E16" s="122">
        <v>230717.7</v>
      </c>
      <c r="F16" s="122">
        <v>56394.899999999994</v>
      </c>
      <c r="G16" s="122">
        <v>68931.45</v>
      </c>
      <c r="H16" s="122">
        <v>533300</v>
      </c>
      <c r="I16" s="122">
        <v>868685.17500000005</v>
      </c>
      <c r="J16" s="122">
        <v>111012.075</v>
      </c>
      <c r="K16" s="122">
        <v>0</v>
      </c>
      <c r="L16" s="122">
        <v>3165049.2249999996</v>
      </c>
      <c r="M16" s="30">
        <v>3251400</v>
      </c>
      <c r="N16" s="61">
        <v>86350.775000000373</v>
      </c>
      <c r="O16" s="73">
        <v>2.655802884911127</v>
      </c>
    </row>
    <row r="17" spans="1:15">
      <c r="A17" s="81">
        <v>1957</v>
      </c>
      <c r="B17" s="122">
        <v>367383.375</v>
      </c>
      <c r="C17" s="122">
        <v>93925</v>
      </c>
      <c r="D17" s="122">
        <v>1000609.1500000001</v>
      </c>
      <c r="E17" s="122">
        <v>187308.67499999999</v>
      </c>
      <c r="F17" s="122">
        <v>49351.5</v>
      </c>
      <c r="G17" s="122">
        <v>69576.75</v>
      </c>
      <c r="H17" s="122">
        <v>593288.25</v>
      </c>
      <c r="I17" s="122">
        <v>875148.75</v>
      </c>
      <c r="J17" s="122">
        <v>157144.22500000001</v>
      </c>
      <c r="K17" s="122">
        <v>0</v>
      </c>
      <c r="L17" s="122">
        <v>3393735.6750000003</v>
      </c>
      <c r="M17" s="30">
        <v>3544000</v>
      </c>
      <c r="N17" s="61">
        <v>150264.32499999972</v>
      </c>
      <c r="O17" s="73">
        <v>4.239964023702024</v>
      </c>
    </row>
    <row r="18" spans="1:15">
      <c r="A18" s="81">
        <v>1958</v>
      </c>
      <c r="B18" s="122">
        <v>421895.47500000003</v>
      </c>
      <c r="C18" s="122">
        <v>92897.425000000003</v>
      </c>
      <c r="D18" s="122">
        <v>992194.05000000016</v>
      </c>
      <c r="E18" s="122">
        <v>190990.80000000002</v>
      </c>
      <c r="F18" s="122">
        <v>59431.05</v>
      </c>
      <c r="G18" s="122">
        <v>94412.924999999988</v>
      </c>
      <c r="H18" s="122">
        <v>682719.22500000009</v>
      </c>
      <c r="I18" s="122">
        <v>980986.95</v>
      </c>
      <c r="J18" s="122">
        <v>239695.65000000002</v>
      </c>
      <c r="K18" s="122">
        <v>0</v>
      </c>
      <c r="L18" s="122">
        <v>3755223.5500000003</v>
      </c>
      <c r="M18" s="30">
        <v>3914600</v>
      </c>
      <c r="N18" s="61">
        <v>159376.44999999972</v>
      </c>
      <c r="O18" s="73">
        <v>4.0713342359372531</v>
      </c>
    </row>
    <row r="19" spans="1:15" ht="15.6">
      <c r="A19" s="118" t="s">
        <v>242</v>
      </c>
      <c r="B19" s="30">
        <v>405328</v>
      </c>
      <c r="C19" s="30">
        <v>103451</v>
      </c>
      <c r="D19" s="30">
        <v>984189</v>
      </c>
      <c r="E19" s="30">
        <v>208203</v>
      </c>
      <c r="F19" s="30">
        <v>56743</v>
      </c>
      <c r="G19" s="30">
        <v>98906</v>
      </c>
      <c r="H19" s="30">
        <v>1005114</v>
      </c>
      <c r="I19" s="30">
        <v>1237908</v>
      </c>
      <c r="J19" s="30">
        <v>292832</v>
      </c>
      <c r="K19" s="30">
        <v>0</v>
      </c>
      <c r="L19" s="30">
        <v>4392674</v>
      </c>
      <c r="M19" s="30">
        <v>4565900</v>
      </c>
      <c r="N19" s="30">
        <v>173226</v>
      </c>
      <c r="O19" s="73">
        <v>3.7939070062857265</v>
      </c>
    </row>
    <row r="20" spans="1:15">
      <c r="A20" s="81">
        <v>1960</v>
      </c>
      <c r="B20" s="30">
        <v>460750</v>
      </c>
      <c r="C20" s="30">
        <v>92179</v>
      </c>
      <c r="D20" s="30">
        <v>981786</v>
      </c>
      <c r="E20" s="30">
        <v>213529</v>
      </c>
      <c r="F20" s="30">
        <v>39549</v>
      </c>
      <c r="G20" s="30">
        <v>120164</v>
      </c>
      <c r="H20" s="30">
        <v>1128218</v>
      </c>
      <c r="I20" s="30">
        <v>1516524</v>
      </c>
      <c r="J20" s="30">
        <v>320767</v>
      </c>
      <c r="K20" s="30">
        <v>0</v>
      </c>
      <c r="L20" s="30">
        <v>4873466</v>
      </c>
      <c r="M20" s="30">
        <v>5065600</v>
      </c>
      <c r="N20" s="30">
        <v>192134</v>
      </c>
      <c r="O20" s="73">
        <v>3.7929169298799748</v>
      </c>
    </row>
    <row r="21" spans="1:15">
      <c r="A21" s="81">
        <v>1961</v>
      </c>
      <c r="B21" s="30">
        <v>600233</v>
      </c>
      <c r="C21" s="30">
        <v>91833</v>
      </c>
      <c r="D21" s="30">
        <v>937403</v>
      </c>
      <c r="E21" s="30">
        <v>195295</v>
      </c>
      <c r="F21" s="30">
        <v>52545</v>
      </c>
      <c r="G21" s="30">
        <v>134725</v>
      </c>
      <c r="H21" s="30">
        <v>1080948</v>
      </c>
      <c r="I21" s="30">
        <v>1551739</v>
      </c>
      <c r="J21" s="30">
        <v>358746</v>
      </c>
      <c r="K21" s="30">
        <v>0</v>
      </c>
      <c r="L21" s="30">
        <v>5003467</v>
      </c>
      <c r="M21" s="30">
        <v>5244900</v>
      </c>
      <c r="N21" s="30">
        <v>241433</v>
      </c>
      <c r="O21" s="73">
        <v>4.6031954851379435</v>
      </c>
    </row>
    <row r="22" spans="1:15">
      <c r="A22" s="81">
        <v>1962</v>
      </c>
      <c r="B22" s="30">
        <v>552669</v>
      </c>
      <c r="C22" s="30">
        <v>96156</v>
      </c>
      <c r="D22" s="30">
        <v>915016</v>
      </c>
      <c r="E22" s="30">
        <v>178863</v>
      </c>
      <c r="F22" s="30">
        <v>33295</v>
      </c>
      <c r="G22" s="30">
        <v>186666</v>
      </c>
      <c r="H22" s="30">
        <v>1175439</v>
      </c>
      <c r="I22" s="30">
        <v>1966783</v>
      </c>
      <c r="J22" s="30">
        <v>427365</v>
      </c>
      <c r="K22" s="30">
        <v>0</v>
      </c>
      <c r="L22" s="30">
        <v>5532252</v>
      </c>
      <c r="M22" s="30">
        <v>5809900</v>
      </c>
      <c r="N22" s="30">
        <v>277648</v>
      </c>
      <c r="O22" s="73">
        <v>4.7788774333465289</v>
      </c>
    </row>
    <row r="23" spans="1:15">
      <c r="A23" s="81">
        <v>1963</v>
      </c>
      <c r="B23" s="30">
        <v>672153</v>
      </c>
      <c r="C23" s="30">
        <v>131929</v>
      </c>
      <c r="D23" s="30">
        <v>940034</v>
      </c>
      <c r="E23" s="30">
        <v>181730</v>
      </c>
      <c r="F23" s="30">
        <v>38334</v>
      </c>
      <c r="G23" s="30">
        <v>274411</v>
      </c>
      <c r="H23" s="30">
        <v>1156877</v>
      </c>
      <c r="I23" s="30">
        <v>2141054</v>
      </c>
      <c r="J23" s="30">
        <v>507904</v>
      </c>
      <c r="K23" s="30">
        <v>0</v>
      </c>
      <c r="L23" s="30">
        <v>6044426</v>
      </c>
      <c r="M23" s="30">
        <v>6352900</v>
      </c>
      <c r="N23" s="30">
        <v>308474</v>
      </c>
      <c r="O23" s="73">
        <v>4.8556407310047378</v>
      </c>
    </row>
    <row r="24" spans="1:15">
      <c r="A24" s="81">
        <v>1964</v>
      </c>
      <c r="B24" s="30">
        <v>1187837</v>
      </c>
      <c r="C24" s="30">
        <v>205569</v>
      </c>
      <c r="D24" s="30">
        <v>870967</v>
      </c>
      <c r="E24" s="30">
        <v>164876</v>
      </c>
      <c r="F24" s="30">
        <v>43168</v>
      </c>
      <c r="G24" s="30">
        <v>334065</v>
      </c>
      <c r="H24" s="30">
        <v>949842</v>
      </c>
      <c r="I24" s="30">
        <v>2301507</v>
      </c>
      <c r="J24" s="30">
        <v>511226</v>
      </c>
      <c r="K24" s="30">
        <v>0</v>
      </c>
      <c r="L24" s="30">
        <v>6569057</v>
      </c>
      <c r="M24" s="30">
        <v>6962900</v>
      </c>
      <c r="N24" s="30">
        <v>393843</v>
      </c>
      <c r="O24" s="73">
        <v>5.6563069985207308</v>
      </c>
    </row>
    <row r="25" spans="1:15">
      <c r="A25" s="81">
        <v>1965</v>
      </c>
      <c r="B25" s="30">
        <v>1199771</v>
      </c>
      <c r="C25" s="30">
        <v>241287</v>
      </c>
      <c r="D25" s="30">
        <v>1018604</v>
      </c>
      <c r="E25" s="30">
        <v>178679</v>
      </c>
      <c r="F25" s="30">
        <v>56777</v>
      </c>
      <c r="G25" s="30">
        <v>362353</v>
      </c>
      <c r="H25" s="30">
        <v>934110</v>
      </c>
      <c r="I25" s="30">
        <v>2289042</v>
      </c>
      <c r="J25" s="30">
        <v>517989</v>
      </c>
      <c r="K25" s="30">
        <v>0</v>
      </c>
      <c r="L25" s="30">
        <v>6798612</v>
      </c>
      <c r="M25" s="30">
        <v>7252500</v>
      </c>
      <c r="N25" s="30">
        <v>453888</v>
      </c>
      <c r="O25" s="73">
        <v>6.2583660806618413</v>
      </c>
    </row>
    <row r="26" spans="1:15">
      <c r="A26" s="81">
        <v>1966</v>
      </c>
      <c r="B26" s="30">
        <v>1143874</v>
      </c>
      <c r="C26" s="30">
        <v>243653</v>
      </c>
      <c r="D26" s="30">
        <v>1044815</v>
      </c>
      <c r="E26" s="30">
        <v>166038</v>
      </c>
      <c r="F26" s="30">
        <v>34636</v>
      </c>
      <c r="G26" s="30">
        <v>365074</v>
      </c>
      <c r="H26" s="30">
        <v>940783</v>
      </c>
      <c r="I26" s="30">
        <v>2174715</v>
      </c>
      <c r="J26" s="30">
        <v>560012</v>
      </c>
      <c r="K26" s="30">
        <v>0</v>
      </c>
      <c r="L26" s="30">
        <v>6673600</v>
      </c>
      <c r="M26" s="30">
        <v>7121600</v>
      </c>
      <c r="N26" s="30">
        <v>448000</v>
      </c>
      <c r="O26" s="73">
        <v>6.2907211862502805</v>
      </c>
    </row>
    <row r="27" spans="1:15">
      <c r="A27" s="81">
        <v>1967</v>
      </c>
      <c r="B27" s="30">
        <v>939270</v>
      </c>
      <c r="C27" s="30">
        <v>270438</v>
      </c>
      <c r="D27" s="30">
        <v>723254</v>
      </c>
      <c r="E27" s="30">
        <v>167304</v>
      </c>
      <c r="F27" s="30">
        <v>26038</v>
      </c>
      <c r="G27" s="30">
        <v>448091</v>
      </c>
      <c r="H27" s="30">
        <v>1148814</v>
      </c>
      <c r="I27" s="30">
        <v>2429036</v>
      </c>
      <c r="J27" s="30">
        <v>680756</v>
      </c>
      <c r="K27" s="30">
        <v>0</v>
      </c>
      <c r="L27" s="30">
        <v>6833001</v>
      </c>
      <c r="M27" s="30">
        <v>7683000</v>
      </c>
      <c r="N27" s="30">
        <v>849999</v>
      </c>
      <c r="O27" s="73">
        <v>11.063373682155408</v>
      </c>
    </row>
    <row r="28" spans="1:15">
      <c r="A28" s="81">
        <v>1968</v>
      </c>
      <c r="B28" s="30">
        <v>843374</v>
      </c>
      <c r="C28" s="30">
        <v>307740</v>
      </c>
      <c r="D28" s="30">
        <v>697238</v>
      </c>
      <c r="E28" s="30">
        <v>150137</v>
      </c>
      <c r="F28" s="30">
        <v>33014</v>
      </c>
      <c r="G28" s="30">
        <v>518379</v>
      </c>
      <c r="H28" s="30">
        <v>1339491</v>
      </c>
      <c r="I28" s="30">
        <v>2876577</v>
      </c>
      <c r="J28" s="30">
        <v>766945</v>
      </c>
      <c r="K28" s="30">
        <v>0</v>
      </c>
      <c r="L28" s="30">
        <v>7532895</v>
      </c>
      <c r="M28" s="30">
        <v>8469000</v>
      </c>
      <c r="N28" s="30">
        <v>936105</v>
      </c>
      <c r="O28" s="73">
        <v>11.053312079348212</v>
      </c>
    </row>
    <row r="29" spans="1:15">
      <c r="A29" s="81">
        <v>1969</v>
      </c>
      <c r="B29" s="30">
        <v>817570</v>
      </c>
      <c r="C29" s="30">
        <v>366681</v>
      </c>
      <c r="D29" s="30">
        <v>852600</v>
      </c>
      <c r="E29" s="30">
        <v>157146</v>
      </c>
      <c r="F29" s="30">
        <v>26804</v>
      </c>
      <c r="G29" s="30">
        <v>569206</v>
      </c>
      <c r="H29" s="30">
        <v>1472050</v>
      </c>
      <c r="I29" s="30">
        <v>3233386</v>
      </c>
      <c r="J29" s="30">
        <v>820039</v>
      </c>
      <c r="K29" s="30">
        <v>0</v>
      </c>
      <c r="L29" s="30">
        <v>8315482</v>
      </c>
      <c r="M29" s="30">
        <v>9294100</v>
      </c>
      <c r="N29" s="30">
        <v>978618</v>
      </c>
      <c r="O29" s="73">
        <v>10.529454169849689</v>
      </c>
    </row>
    <row r="30" spans="1:15">
      <c r="A30" s="81">
        <v>1970</v>
      </c>
      <c r="B30" s="30">
        <v>1224972</v>
      </c>
      <c r="C30" s="30">
        <v>430543</v>
      </c>
      <c r="D30" s="30">
        <v>1011463</v>
      </c>
      <c r="E30" s="30">
        <v>205216</v>
      </c>
      <c r="F30" s="30">
        <v>41580</v>
      </c>
      <c r="G30" s="30">
        <v>611462</v>
      </c>
      <c r="H30" s="30">
        <v>1731445</v>
      </c>
      <c r="I30" s="30">
        <v>3307499</v>
      </c>
      <c r="J30" s="30">
        <v>853268</v>
      </c>
      <c r="K30" s="30">
        <v>0</v>
      </c>
      <c r="L30" s="30">
        <v>9417448</v>
      </c>
      <c r="M30" s="30">
        <v>10558500</v>
      </c>
      <c r="N30" s="30">
        <v>1141052</v>
      </c>
      <c r="O30" s="73">
        <v>10.806951745039543</v>
      </c>
    </row>
    <row r="31" spans="1:15">
      <c r="A31" s="81">
        <v>1971</v>
      </c>
      <c r="B31" s="30">
        <v>973958</v>
      </c>
      <c r="C31" s="30">
        <v>500724</v>
      </c>
      <c r="D31" s="30">
        <v>995415</v>
      </c>
      <c r="E31" s="30">
        <v>293617</v>
      </c>
      <c r="F31" s="30">
        <v>49020</v>
      </c>
      <c r="G31" s="30">
        <v>697269</v>
      </c>
      <c r="H31" s="30">
        <v>1948492</v>
      </c>
      <c r="I31" s="30">
        <v>3277253</v>
      </c>
      <c r="J31" s="30">
        <v>1009065</v>
      </c>
      <c r="K31" s="30">
        <v>0</v>
      </c>
      <c r="L31" s="30">
        <v>9744813</v>
      </c>
      <c r="M31" s="30">
        <v>11231900</v>
      </c>
      <c r="N31" s="30">
        <v>1487087</v>
      </c>
      <c r="O31" s="73">
        <v>13.239852562789912</v>
      </c>
    </row>
    <row r="32" spans="1:15">
      <c r="A32" s="115">
        <v>1972</v>
      </c>
      <c r="B32" s="115">
        <v>1775837</v>
      </c>
      <c r="C32" s="115">
        <v>537297</v>
      </c>
      <c r="D32" s="115">
        <v>1042452</v>
      </c>
      <c r="E32" s="115">
        <v>385080</v>
      </c>
      <c r="F32" s="115">
        <v>46342</v>
      </c>
      <c r="G32" s="115">
        <v>792647</v>
      </c>
      <c r="H32" s="115">
        <v>2172308</v>
      </c>
      <c r="I32" s="115">
        <v>3937614</v>
      </c>
      <c r="J32" s="115">
        <v>1095648</v>
      </c>
      <c r="K32" s="115">
        <v>0</v>
      </c>
      <c r="L32" s="115">
        <v>11785225</v>
      </c>
      <c r="M32" s="115">
        <v>13309200</v>
      </c>
      <c r="N32" s="115">
        <v>1523975</v>
      </c>
      <c r="O32" s="117">
        <v>11.450537973732455</v>
      </c>
    </row>
    <row r="33" spans="1:15">
      <c r="A33" s="81">
        <v>1973</v>
      </c>
      <c r="B33" s="30">
        <v>2399881</v>
      </c>
      <c r="C33" s="30">
        <v>521160</v>
      </c>
      <c r="D33" s="30">
        <v>1291958</v>
      </c>
      <c r="E33" s="30">
        <v>522694</v>
      </c>
      <c r="F33" s="30">
        <v>141116</v>
      </c>
      <c r="G33" s="30">
        <v>771233</v>
      </c>
      <c r="H33" s="30">
        <v>2459427</v>
      </c>
      <c r="I33" s="30">
        <v>4872314</v>
      </c>
      <c r="J33" s="30">
        <v>1090197</v>
      </c>
      <c r="K33" s="30">
        <v>0</v>
      </c>
      <c r="L33" s="30">
        <v>14069980</v>
      </c>
      <c r="M33" s="30">
        <v>15544000</v>
      </c>
      <c r="N33" s="30">
        <v>1474020</v>
      </c>
      <c r="O33" s="73">
        <v>9.4828872876994339</v>
      </c>
    </row>
    <row r="34" spans="1:15" ht="15.6">
      <c r="A34" s="118" t="s">
        <v>243</v>
      </c>
      <c r="B34" s="30">
        <v>2558391</v>
      </c>
      <c r="C34" s="30">
        <v>582010</v>
      </c>
      <c r="D34" s="30">
        <v>1614212</v>
      </c>
      <c r="E34" s="30">
        <v>657403</v>
      </c>
      <c r="F34" s="30">
        <v>86650</v>
      </c>
      <c r="G34" s="30">
        <v>1136848</v>
      </c>
      <c r="H34" s="30">
        <v>3784014</v>
      </c>
      <c r="I34" s="30">
        <v>5603387</v>
      </c>
      <c r="J34" s="30">
        <v>1211736</v>
      </c>
      <c r="K34" s="30">
        <v>0</v>
      </c>
      <c r="L34" s="30">
        <v>17234651</v>
      </c>
      <c r="M34" s="30">
        <v>18829200</v>
      </c>
      <c r="N34" s="30">
        <v>1594549</v>
      </c>
      <c r="O34" s="73">
        <v>8.4684904297580346</v>
      </c>
    </row>
    <row r="35" spans="1:15">
      <c r="A35" s="81">
        <v>1975</v>
      </c>
      <c r="B35" s="30">
        <v>5194686</v>
      </c>
      <c r="C35" s="30">
        <v>758483</v>
      </c>
      <c r="D35" s="30">
        <v>1549016</v>
      </c>
      <c r="E35" s="30">
        <v>1041143</v>
      </c>
      <c r="F35" s="30">
        <v>123714</v>
      </c>
      <c r="G35" s="30">
        <v>1299897</v>
      </c>
      <c r="H35" s="30">
        <v>4836862</v>
      </c>
      <c r="I35" s="30">
        <v>8433560</v>
      </c>
      <c r="J35" s="30">
        <v>1524835</v>
      </c>
      <c r="K35" s="30">
        <v>0</v>
      </c>
      <c r="L35" s="30">
        <v>24762196</v>
      </c>
      <c r="M35" s="30">
        <v>26670600</v>
      </c>
      <c r="N35" s="30">
        <v>1908404</v>
      </c>
      <c r="O35" s="73">
        <v>7.1554595697134671</v>
      </c>
    </row>
    <row r="36" spans="1:15" ht="15.6">
      <c r="A36" s="118" t="s">
        <v>245</v>
      </c>
      <c r="B36" s="30">
        <v>5357571</v>
      </c>
      <c r="C36" s="30">
        <v>776019</v>
      </c>
      <c r="D36" s="30">
        <v>1528022</v>
      </c>
      <c r="E36" s="123" t="s">
        <v>247</v>
      </c>
      <c r="F36" s="30">
        <v>110228</v>
      </c>
      <c r="G36" s="30">
        <v>1303538</v>
      </c>
      <c r="H36" s="30">
        <v>4517908</v>
      </c>
      <c r="I36" s="30">
        <v>9615103</v>
      </c>
      <c r="J36" s="30">
        <v>1602951</v>
      </c>
      <c r="K36" s="30">
        <v>0</v>
      </c>
      <c r="L36" s="30">
        <v>24811340</v>
      </c>
      <c r="M36" s="30">
        <v>28732800</v>
      </c>
      <c r="N36" s="30">
        <v>3921460</v>
      </c>
      <c r="O36" s="73">
        <v>13.648025949437576</v>
      </c>
    </row>
    <row r="37" spans="1:15">
      <c r="A37" s="81">
        <v>1977</v>
      </c>
      <c r="B37" s="30">
        <v>4985625</v>
      </c>
      <c r="C37" s="30">
        <v>817205</v>
      </c>
      <c r="D37" s="30">
        <v>1750210</v>
      </c>
      <c r="E37" s="30">
        <v>0</v>
      </c>
      <c r="F37" s="30">
        <v>186696</v>
      </c>
      <c r="G37" s="30">
        <v>1457581</v>
      </c>
      <c r="H37" s="30">
        <v>4217337</v>
      </c>
      <c r="I37" s="30">
        <v>10439946</v>
      </c>
      <c r="J37" s="30">
        <v>1715220</v>
      </c>
      <c r="K37" s="30">
        <v>0</v>
      </c>
      <c r="L37" s="30">
        <v>25569820</v>
      </c>
      <c r="M37" s="30">
        <v>30092700</v>
      </c>
      <c r="N37" s="30">
        <v>4522880</v>
      </c>
      <c r="O37" s="73">
        <v>15.029824508934061</v>
      </c>
    </row>
    <row r="38" spans="1:15">
      <c r="A38" s="81">
        <v>1978</v>
      </c>
      <c r="B38" s="30">
        <v>5454508</v>
      </c>
      <c r="C38" s="30">
        <v>830076</v>
      </c>
      <c r="D38" s="30">
        <v>1467507</v>
      </c>
      <c r="E38" s="30">
        <v>0</v>
      </c>
      <c r="F38" s="30">
        <v>173128</v>
      </c>
      <c r="G38" s="30">
        <v>1621147</v>
      </c>
      <c r="H38" s="30">
        <v>6206575</v>
      </c>
      <c r="I38" s="30">
        <v>11901290</v>
      </c>
      <c r="J38" s="30">
        <v>1799199</v>
      </c>
      <c r="K38" s="30">
        <v>0</v>
      </c>
      <c r="L38" s="30">
        <v>29453430</v>
      </c>
      <c r="M38" s="30">
        <v>34554100</v>
      </c>
      <c r="N38" s="30">
        <v>5100670</v>
      </c>
      <c r="O38" s="73">
        <v>14.761403133058016</v>
      </c>
    </row>
    <row r="39" spans="1:15">
      <c r="A39" s="81">
        <v>1979</v>
      </c>
      <c r="B39" s="30">
        <v>6718031</v>
      </c>
      <c r="C39" s="30">
        <v>899337</v>
      </c>
      <c r="D39" s="30">
        <v>1921919</v>
      </c>
      <c r="E39" s="30">
        <v>0</v>
      </c>
      <c r="F39" s="30">
        <v>379914</v>
      </c>
      <c r="G39" s="30">
        <v>1901443</v>
      </c>
      <c r="H39" s="30">
        <v>6057464</v>
      </c>
      <c r="I39" s="30">
        <v>12389124</v>
      </c>
      <c r="J39" s="30">
        <v>1957767</v>
      </c>
      <c r="K39" s="30">
        <v>0</v>
      </c>
      <c r="L39" s="30">
        <v>32224999</v>
      </c>
      <c r="M39" s="30">
        <v>37881200</v>
      </c>
      <c r="N39" s="30">
        <v>5656201</v>
      </c>
      <c r="O39" s="73">
        <v>14.931419807186677</v>
      </c>
    </row>
    <row r="40" spans="1:15">
      <c r="A40" s="81">
        <v>1980</v>
      </c>
      <c r="B40" s="30">
        <v>8701540</v>
      </c>
      <c r="C40" s="30">
        <v>1018000</v>
      </c>
      <c r="D40" s="30">
        <v>2237988</v>
      </c>
      <c r="E40" s="30">
        <v>0</v>
      </c>
      <c r="F40" s="30">
        <v>613075</v>
      </c>
      <c r="G40" s="30">
        <v>2613561</v>
      </c>
      <c r="H40" s="30">
        <v>6598621</v>
      </c>
      <c r="I40" s="30">
        <v>13275052</v>
      </c>
      <c r="J40" s="30">
        <v>2309265</v>
      </c>
      <c r="K40" s="30">
        <v>0</v>
      </c>
      <c r="L40" s="30">
        <v>37367102</v>
      </c>
      <c r="M40" s="30">
        <v>44462800</v>
      </c>
      <c r="N40" s="30">
        <v>7095698</v>
      </c>
      <c r="O40" s="73">
        <v>15.95872954469804</v>
      </c>
    </row>
    <row r="41" spans="1:15">
      <c r="A41" s="81">
        <v>1981</v>
      </c>
      <c r="B41" s="30">
        <v>11580393</v>
      </c>
      <c r="C41" s="30">
        <v>1162950</v>
      </c>
      <c r="D41" s="30">
        <v>2435443</v>
      </c>
      <c r="E41" s="30">
        <v>0</v>
      </c>
      <c r="F41" s="30">
        <v>899855</v>
      </c>
      <c r="G41" s="30">
        <v>3108339</v>
      </c>
      <c r="H41" s="30">
        <v>7393101</v>
      </c>
      <c r="I41" s="30">
        <v>13856404</v>
      </c>
      <c r="J41" s="30">
        <v>2834113</v>
      </c>
      <c r="K41" s="30">
        <v>0</v>
      </c>
      <c r="L41" s="30">
        <v>43270598</v>
      </c>
      <c r="M41" s="30">
        <v>52631400</v>
      </c>
      <c r="N41" s="30">
        <v>9360802</v>
      </c>
      <c r="O41" s="73">
        <v>17.785584270986522</v>
      </c>
    </row>
    <row r="42" spans="1:15">
      <c r="A42" s="81">
        <v>1982</v>
      </c>
      <c r="B42" s="30">
        <v>10722204</v>
      </c>
      <c r="C42" s="30">
        <v>1238085</v>
      </c>
      <c r="D42" s="30">
        <v>2287931</v>
      </c>
      <c r="E42" s="30">
        <v>0</v>
      </c>
      <c r="F42" s="30">
        <v>788002</v>
      </c>
      <c r="G42" s="30">
        <v>2891274</v>
      </c>
      <c r="H42" s="30">
        <v>8140648</v>
      </c>
      <c r="I42" s="30">
        <v>16659149</v>
      </c>
      <c r="J42" s="30">
        <v>3232553</v>
      </c>
      <c r="K42" s="30">
        <v>0</v>
      </c>
      <c r="L42" s="30">
        <v>45959846</v>
      </c>
      <c r="M42" s="30">
        <v>56411000</v>
      </c>
      <c r="N42" s="30">
        <v>10451154</v>
      </c>
      <c r="O42" s="73">
        <v>18.526801510343727</v>
      </c>
    </row>
    <row r="43" spans="1:15">
      <c r="A43" s="81">
        <v>1983</v>
      </c>
      <c r="B43" s="30">
        <v>9695722</v>
      </c>
      <c r="C43" s="30">
        <v>1277273</v>
      </c>
      <c r="D43" s="30">
        <v>2608953</v>
      </c>
      <c r="E43" s="30">
        <v>0</v>
      </c>
      <c r="F43" s="30">
        <v>711195</v>
      </c>
      <c r="G43" s="30">
        <v>3021709</v>
      </c>
      <c r="H43" s="30">
        <v>7765479</v>
      </c>
      <c r="I43" s="30">
        <v>19895976</v>
      </c>
      <c r="J43" s="30">
        <v>3001338</v>
      </c>
      <c r="K43" s="30">
        <v>0</v>
      </c>
      <c r="L43" s="30">
        <v>47977645</v>
      </c>
      <c r="M43" s="30">
        <v>59589200</v>
      </c>
      <c r="N43" s="30">
        <v>11611555</v>
      </c>
      <c r="O43" s="73">
        <v>19.486005853409676</v>
      </c>
    </row>
    <row r="44" spans="1:15">
      <c r="A44" s="81">
        <v>1984</v>
      </c>
      <c r="B44" s="30">
        <v>12066805</v>
      </c>
      <c r="C44" s="30">
        <v>1400017</v>
      </c>
      <c r="D44" s="30">
        <v>2424070</v>
      </c>
      <c r="E44" s="30">
        <v>0</v>
      </c>
      <c r="F44" s="30">
        <v>916071</v>
      </c>
      <c r="G44" s="30">
        <v>3408443</v>
      </c>
      <c r="H44" s="30">
        <v>8281317</v>
      </c>
      <c r="I44" s="30">
        <v>20888356</v>
      </c>
      <c r="J44" s="30">
        <v>3432444</v>
      </c>
      <c r="K44" s="30">
        <v>0</v>
      </c>
      <c r="L44" s="30">
        <v>52817523</v>
      </c>
      <c r="M44" s="30">
        <v>65373200</v>
      </c>
      <c r="N44" s="30">
        <v>12555677</v>
      </c>
      <c r="O44" s="73">
        <v>19.206153286056061</v>
      </c>
    </row>
    <row r="45" spans="1:15">
      <c r="A45" s="81">
        <v>1985</v>
      </c>
      <c r="B45" s="30">
        <v>11450311</v>
      </c>
      <c r="C45" s="30">
        <v>1357134</v>
      </c>
      <c r="D45" s="30">
        <v>2520827</v>
      </c>
      <c r="E45" s="30">
        <v>0</v>
      </c>
      <c r="F45" s="30">
        <v>889082</v>
      </c>
      <c r="G45" s="30">
        <v>4013123</v>
      </c>
      <c r="H45" s="30">
        <v>9245488</v>
      </c>
      <c r="I45" s="30">
        <v>22017035</v>
      </c>
      <c r="J45" s="30">
        <v>4126397</v>
      </c>
      <c r="K45" s="30">
        <v>0</v>
      </c>
      <c r="L45" s="30">
        <v>55619397</v>
      </c>
      <c r="M45" s="30">
        <v>69429000</v>
      </c>
      <c r="N45" s="30">
        <v>13809603</v>
      </c>
      <c r="O45" s="73">
        <v>19.890251912025235</v>
      </c>
    </row>
    <row r="46" spans="1:15">
      <c r="A46" s="81">
        <v>1986</v>
      </c>
      <c r="B46" s="30">
        <v>8464067</v>
      </c>
      <c r="C46" s="30">
        <v>974542</v>
      </c>
      <c r="D46" s="30">
        <v>2148131</v>
      </c>
      <c r="E46" s="30">
        <v>2021293</v>
      </c>
      <c r="F46" s="30">
        <v>389618</v>
      </c>
      <c r="G46" s="30">
        <v>3833424</v>
      </c>
      <c r="H46" s="30">
        <v>8597793</v>
      </c>
      <c r="I46" s="30">
        <v>21719593</v>
      </c>
      <c r="J46" s="30">
        <v>3814873</v>
      </c>
      <c r="K46" s="30">
        <v>0</v>
      </c>
      <c r="L46" s="30">
        <v>51963334</v>
      </c>
      <c r="M46" s="30">
        <v>62586400</v>
      </c>
      <c r="N46" s="30">
        <v>10623066</v>
      </c>
      <c r="O46" s="73">
        <v>16.973441514450425</v>
      </c>
    </row>
    <row r="47" spans="1:15">
      <c r="A47" s="81">
        <v>1987</v>
      </c>
      <c r="B47" s="30">
        <v>7580370</v>
      </c>
      <c r="C47" s="30">
        <v>838225</v>
      </c>
      <c r="D47" s="30">
        <v>2115929</v>
      </c>
      <c r="E47" s="30">
        <v>1616435</v>
      </c>
      <c r="F47" s="30">
        <v>493351</v>
      </c>
      <c r="G47" s="30">
        <v>4050484</v>
      </c>
      <c r="H47" s="30">
        <v>8124992</v>
      </c>
      <c r="I47" s="30">
        <v>20942801</v>
      </c>
      <c r="J47" s="30">
        <v>3561338</v>
      </c>
      <c r="K47" s="30">
        <v>0</v>
      </c>
      <c r="L47" s="30">
        <v>49323925</v>
      </c>
      <c r="M47" s="30">
        <v>60741200</v>
      </c>
      <c r="N47" s="30">
        <v>11417275</v>
      </c>
      <c r="O47" s="73">
        <v>18.79659111114038</v>
      </c>
    </row>
    <row r="48" spans="1:15">
      <c r="A48" s="81">
        <v>1988</v>
      </c>
      <c r="B48" s="30">
        <v>7890698</v>
      </c>
      <c r="C48" s="30">
        <v>778812</v>
      </c>
      <c r="D48" s="30">
        <v>2159824</v>
      </c>
      <c r="E48" s="30">
        <v>2056394</v>
      </c>
      <c r="F48" s="30">
        <v>485334</v>
      </c>
      <c r="G48" s="30">
        <v>4339000</v>
      </c>
      <c r="H48" s="30">
        <v>8789803</v>
      </c>
      <c r="I48" s="30">
        <v>21499932</v>
      </c>
      <c r="J48" s="30">
        <v>3703303</v>
      </c>
      <c r="K48" s="30">
        <v>0</v>
      </c>
      <c r="L48" s="30">
        <v>51703100</v>
      </c>
      <c r="M48" s="30">
        <v>65040100</v>
      </c>
      <c r="N48" s="30">
        <v>13337000</v>
      </c>
      <c r="O48" s="73">
        <v>20.505811030425843</v>
      </c>
    </row>
    <row r="49" spans="1:15">
      <c r="A49" s="81">
        <v>1989</v>
      </c>
      <c r="B49" s="30">
        <v>8660504</v>
      </c>
      <c r="C49" s="30">
        <v>803048</v>
      </c>
      <c r="D49" s="30">
        <v>2331485</v>
      </c>
      <c r="E49" s="30">
        <v>1509758</v>
      </c>
      <c r="F49" s="30">
        <v>783457</v>
      </c>
      <c r="G49" s="30">
        <v>5590208</v>
      </c>
      <c r="H49" s="30">
        <v>9245829</v>
      </c>
      <c r="I49" s="30">
        <v>22810380</v>
      </c>
      <c r="J49" s="30">
        <v>4017310</v>
      </c>
      <c r="K49" s="30">
        <v>0</v>
      </c>
      <c r="L49" s="30">
        <v>55751979</v>
      </c>
      <c r="M49" s="30">
        <v>72137000</v>
      </c>
      <c r="N49" s="30">
        <v>16385021</v>
      </c>
      <c r="O49" s="73">
        <v>22.713754384019296</v>
      </c>
    </row>
    <row r="50" spans="1:15">
      <c r="A50" s="81">
        <v>1990</v>
      </c>
      <c r="B50" s="30">
        <v>8928977</v>
      </c>
      <c r="C50" s="30">
        <v>834491</v>
      </c>
      <c r="D50" s="30">
        <v>2035491</v>
      </c>
      <c r="E50" s="30">
        <v>1199779</v>
      </c>
      <c r="F50" s="30">
        <v>603529</v>
      </c>
      <c r="G50" s="30">
        <v>5592815</v>
      </c>
      <c r="H50" s="30">
        <v>7944253</v>
      </c>
      <c r="I50" s="30">
        <v>23965358</v>
      </c>
      <c r="J50" s="30">
        <v>5065570</v>
      </c>
      <c r="K50" s="30">
        <v>0</v>
      </c>
      <c r="L50" s="30">
        <v>56170263</v>
      </c>
      <c r="M50" s="30">
        <v>70727600</v>
      </c>
      <c r="N50" s="30">
        <v>14557337</v>
      </c>
      <c r="O50" s="73">
        <v>20.582257845593517</v>
      </c>
    </row>
    <row r="51" spans="1:15">
      <c r="A51" s="81">
        <v>1991</v>
      </c>
      <c r="B51" s="61">
        <v>10853417.341040462</v>
      </c>
      <c r="C51" s="61">
        <v>1102976.8786127167</v>
      </c>
      <c r="D51" s="61">
        <v>1420396.5317919075</v>
      </c>
      <c r="E51" s="61">
        <v>609067.05202312139</v>
      </c>
      <c r="F51" s="61">
        <v>274117.34104046243</v>
      </c>
      <c r="G51" s="61">
        <v>5006581.5028901733</v>
      </c>
      <c r="H51" s="61">
        <v>4194460.6936416188</v>
      </c>
      <c r="I51" s="61">
        <v>16612914.450867053</v>
      </c>
      <c r="J51" s="61">
        <v>3938720.2312138728</v>
      </c>
      <c r="K51" s="61">
        <v>0</v>
      </c>
      <c r="L51" s="61">
        <v>44012652.023121394</v>
      </c>
      <c r="M51" s="61">
        <v>45797745.664739884</v>
      </c>
      <c r="N51" s="61">
        <f>+M51-L51</f>
        <v>1785093.6416184902</v>
      </c>
      <c r="O51" s="73">
        <f>+N51/M51*100</f>
        <v>3.8977762239350802</v>
      </c>
    </row>
    <row r="52" spans="1:15" ht="15.6">
      <c r="A52" s="119" t="s">
        <v>236</v>
      </c>
      <c r="L52" s="51"/>
      <c r="O52" s="79"/>
    </row>
    <row r="53" spans="1:15" ht="16.8">
      <c r="A53" s="120" t="s">
        <v>237</v>
      </c>
    </row>
    <row r="54" spans="1:15" ht="16.8">
      <c r="A54" s="120" t="s">
        <v>238</v>
      </c>
    </row>
    <row r="55" spans="1:15" ht="16.8">
      <c r="A55" s="120" t="s">
        <v>239</v>
      </c>
    </row>
    <row r="56" spans="1:15" ht="16.8">
      <c r="A56" s="120" t="s">
        <v>240</v>
      </c>
    </row>
    <row r="57" spans="1:15" ht="16.8">
      <c r="A57" s="120" t="s">
        <v>246</v>
      </c>
    </row>
    <row r="58" spans="1:15" ht="14.4">
      <c r="A58" s="121" t="s">
        <v>248</v>
      </c>
    </row>
  </sheetData>
  <mergeCells count="3">
    <mergeCell ref="M4:M5"/>
    <mergeCell ref="N4:N5"/>
    <mergeCell ref="O4:O5"/>
  </mergeCells>
  <phoneticPr fontId="3"/>
  <pageMargins left="0.70000000000000007" right="0.70000000000000007" top="0.75000000000000011" bottom="0.75000000000000011" header="0.30000000000000004" footer="0.30000000000000004"/>
  <pageSetup paperSize="9" scale="50"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election activeCell="N7" sqref="N7"/>
    </sheetView>
  </sheetViews>
  <sheetFormatPr defaultColWidth="13" defaultRowHeight="13.2"/>
  <sheetData>
    <row r="1" spans="1:12" ht="16.2">
      <c r="A1" s="60" t="s">
        <v>212</v>
      </c>
    </row>
    <row r="4" spans="1:12" ht="17.100000000000001" customHeight="1">
      <c r="B4" s="75" t="s">
        <v>145</v>
      </c>
      <c r="C4" s="75">
        <v>1</v>
      </c>
      <c r="D4" s="75">
        <v>2</v>
      </c>
      <c r="E4" s="75">
        <v>3</v>
      </c>
      <c r="F4" s="75">
        <v>4</v>
      </c>
      <c r="G4" s="75">
        <v>5</v>
      </c>
      <c r="H4" s="75">
        <v>6</v>
      </c>
      <c r="I4" s="75">
        <v>7</v>
      </c>
      <c r="J4" s="75">
        <v>8</v>
      </c>
      <c r="K4" s="75">
        <v>9</v>
      </c>
      <c r="L4" s="250" t="s">
        <v>255</v>
      </c>
    </row>
    <row r="5" spans="1:12" ht="52.8">
      <c r="B5" s="103" t="s">
        <v>90</v>
      </c>
      <c r="C5" s="103" t="s">
        <v>91</v>
      </c>
      <c r="D5" s="103" t="s">
        <v>92</v>
      </c>
      <c r="E5" s="103" t="s">
        <v>93</v>
      </c>
      <c r="F5" s="103" t="s">
        <v>94</v>
      </c>
      <c r="G5" s="103" t="s">
        <v>95</v>
      </c>
      <c r="H5" s="103" t="s">
        <v>96</v>
      </c>
      <c r="I5" s="103" t="s">
        <v>97</v>
      </c>
      <c r="J5" s="103" t="s">
        <v>98</v>
      </c>
      <c r="K5" s="103" t="s">
        <v>99</v>
      </c>
      <c r="L5" s="251"/>
    </row>
    <row r="6" spans="1:12">
      <c r="A6" s="81">
        <v>1946</v>
      </c>
      <c r="B6" s="124">
        <f>+'T22'!B6-'T23'!B6</f>
        <v>95300</v>
      </c>
      <c r="C6" s="124">
        <f>+'T22'!C6-'T23'!C6</f>
        <v>-16600</v>
      </c>
      <c r="D6" s="124">
        <f>+'T22'!D6-'T23'!D6</f>
        <v>42300</v>
      </c>
      <c r="E6" s="124">
        <f>+'T22'!E6-'T23'!E6</f>
        <v>-55800</v>
      </c>
      <c r="F6" s="124">
        <f>+'T22'!F6-'T23'!F6</f>
        <v>-20600</v>
      </c>
      <c r="G6" s="124">
        <f>+'T22'!G6-'T23'!G6</f>
        <v>4300</v>
      </c>
      <c r="H6" s="124">
        <f>+'T22'!H6-'T23'!H6</f>
        <v>25800</v>
      </c>
      <c r="I6" s="124">
        <f>+'T22'!I6-'T23'!I6</f>
        <v>-124700</v>
      </c>
      <c r="J6" s="124">
        <f>+'T22'!J6-'T23'!J6</f>
        <v>5400</v>
      </c>
      <c r="K6" s="124">
        <f>+'T22'!K6-'T23'!K6</f>
        <v>0</v>
      </c>
      <c r="L6" s="124">
        <f>+'T22'!L6-'T23'!L6</f>
        <v>-44600</v>
      </c>
    </row>
    <row r="7" spans="1:12">
      <c r="A7" s="81">
        <v>1947</v>
      </c>
      <c r="B7" s="124">
        <f>+'T22'!B7-'T23'!B7</f>
        <v>-900</v>
      </c>
      <c r="C7" s="124">
        <f>+'T22'!C7-'T23'!C7</f>
        <v>-28000</v>
      </c>
      <c r="D7" s="124">
        <f>+'T22'!D7-'T23'!D7</f>
        <v>62100</v>
      </c>
      <c r="E7" s="124">
        <f>+'T22'!E7-'T23'!E7</f>
        <v>-45500</v>
      </c>
      <c r="F7" s="124">
        <f>+'T22'!F7-'T23'!F7</f>
        <v>-23000</v>
      </c>
      <c r="G7" s="124">
        <f>+'T22'!G7-'T23'!G7</f>
        <v>15900</v>
      </c>
      <c r="H7" s="124">
        <f>+'T22'!H7-'T23'!H7</f>
        <v>42800</v>
      </c>
      <c r="I7" s="124">
        <f>+'T22'!I7-'T23'!I7</f>
        <v>-78600</v>
      </c>
      <c r="J7" s="124">
        <f>+'T22'!J7-'T23'!J7</f>
        <v>13900</v>
      </c>
      <c r="K7" s="124">
        <f>+'T22'!K7-'T23'!K7</f>
        <v>0</v>
      </c>
      <c r="L7" s="124">
        <f>+'T22'!L7-'T23'!L7</f>
        <v>-41300</v>
      </c>
    </row>
    <row r="8" spans="1:12">
      <c r="A8" s="81">
        <v>1948</v>
      </c>
      <c r="B8" s="124">
        <f>+'T22'!B8-'T23'!B8</f>
        <v>258700</v>
      </c>
      <c r="C8" s="124">
        <f>+'T22'!C8-'T23'!C8</f>
        <v>-59700</v>
      </c>
      <c r="D8" s="124">
        <f>+'T22'!D8-'T23'!D8</f>
        <v>-40600</v>
      </c>
      <c r="E8" s="124">
        <f>+'T22'!E8-'T23'!E8</f>
        <v>-53200</v>
      </c>
      <c r="F8" s="124">
        <f>+'T22'!F8-'T23'!F8</f>
        <v>-29400</v>
      </c>
      <c r="G8" s="124">
        <f>+'T22'!G8-'T23'!G8</f>
        <v>11200</v>
      </c>
      <c r="H8" s="124">
        <f>+'T22'!H8-'T23'!H8</f>
        <v>18900</v>
      </c>
      <c r="I8" s="124">
        <f>+'T22'!I8-'T23'!I8</f>
        <v>-44700</v>
      </c>
      <c r="J8" s="124">
        <f>+'T22'!J8-'T23'!J8</f>
        <v>-1600</v>
      </c>
      <c r="K8" s="124">
        <f>+'T22'!K8-'T23'!K8</f>
        <v>0</v>
      </c>
      <c r="L8" s="124">
        <f>+'T22'!L8-'T23'!L8</f>
        <v>59600</v>
      </c>
    </row>
    <row r="9" spans="1:12">
      <c r="A9" s="81">
        <v>1949</v>
      </c>
      <c r="B9" s="124">
        <f>+'T22'!B9-'T23'!B9</f>
        <v>127200</v>
      </c>
      <c r="C9" s="124">
        <f>+'T22'!C9-'T23'!C9</f>
        <v>-21200</v>
      </c>
      <c r="D9" s="124">
        <f>+'T22'!D9-'T23'!D9</f>
        <v>500</v>
      </c>
      <c r="E9" s="124">
        <f>+'T22'!E9-'T23'!E9</f>
        <v>-94400</v>
      </c>
      <c r="F9" s="124">
        <f>+'T22'!F9-'T23'!F9</f>
        <v>-32400</v>
      </c>
      <c r="G9" s="124">
        <f>+'T22'!G9-'T23'!G9</f>
        <v>13800</v>
      </c>
      <c r="H9" s="124">
        <f>+'T22'!H9-'T23'!H9</f>
        <v>32600</v>
      </c>
      <c r="I9" s="124">
        <f>+'T22'!I9-'T23'!I9</f>
        <v>-94200</v>
      </c>
      <c r="J9" s="124">
        <f>+'T22'!J9-'T23'!J9</f>
        <v>-27100</v>
      </c>
      <c r="K9" s="124">
        <f>+'T22'!K9-'T23'!K9</f>
        <v>0</v>
      </c>
      <c r="L9" s="124">
        <f>+'T22'!L9-'T23'!L9</f>
        <v>-95200</v>
      </c>
    </row>
    <row r="10" spans="1:12">
      <c r="A10" s="81">
        <v>1950</v>
      </c>
      <c r="B10" s="124">
        <f>+'T22'!B10-'T23'!B10</f>
        <v>126000</v>
      </c>
      <c r="C10" s="124">
        <f>+'T22'!C10-'T23'!C10</f>
        <v>-15300</v>
      </c>
      <c r="D10" s="124">
        <f>+'T22'!D10-'T23'!D10</f>
        <v>-19200</v>
      </c>
      <c r="E10" s="124">
        <f>+'T22'!E10-'T23'!E10</f>
        <v>-100700</v>
      </c>
      <c r="F10" s="124">
        <f>+'T22'!F10-'T23'!F10</f>
        <v>-19500</v>
      </c>
      <c r="G10" s="124">
        <f>+'T22'!G10-'T23'!G10</f>
        <v>5900</v>
      </c>
      <c r="H10" s="124">
        <f>+'T22'!H10-'T23'!H10</f>
        <v>69100</v>
      </c>
      <c r="I10" s="124">
        <f>+'T22'!I10-'T23'!I10</f>
        <v>-100600</v>
      </c>
      <c r="J10" s="124">
        <f>+'T22'!J10-'T23'!J10</f>
        <v>-12700</v>
      </c>
      <c r="K10" s="124">
        <f>+'T22'!K10-'T23'!K10</f>
        <v>0</v>
      </c>
      <c r="L10" s="124">
        <f>+'T22'!L10-'T23'!L10</f>
        <v>-67000</v>
      </c>
    </row>
    <row r="11" spans="1:12">
      <c r="A11" s="81">
        <v>1951</v>
      </c>
      <c r="B11" s="124">
        <f>+'T22'!B11-'T23'!B11</f>
        <v>196300</v>
      </c>
      <c r="C11" s="124">
        <f>+'T22'!C11-'T23'!C11</f>
        <v>-22100</v>
      </c>
      <c r="D11" s="124">
        <f>+'T22'!D11-'T23'!D11</f>
        <v>-121900</v>
      </c>
      <c r="E11" s="124">
        <f>+'T22'!E11-'T23'!E11</f>
        <v>-71300</v>
      </c>
      <c r="F11" s="124">
        <f>+'T22'!F11-'T23'!F11</f>
        <v>-26700</v>
      </c>
      <c r="G11" s="124">
        <f>+'T22'!G11-'T23'!G11</f>
        <v>14100</v>
      </c>
      <c r="H11" s="124">
        <f>+'T22'!H11-'T23'!H11</f>
        <v>181300</v>
      </c>
      <c r="I11" s="124">
        <f>+'T22'!I11-'T23'!I11</f>
        <v>-156500</v>
      </c>
      <c r="J11" s="124">
        <f>+'T22'!J11-'T23'!J11</f>
        <v>-18900</v>
      </c>
      <c r="K11" s="124">
        <f>+'T22'!K11-'T23'!K11</f>
        <v>0</v>
      </c>
      <c r="L11" s="124">
        <f>+'T22'!L11-'T23'!L11</f>
        <v>-25700</v>
      </c>
    </row>
    <row r="12" spans="1:12">
      <c r="A12" s="81">
        <v>1952</v>
      </c>
      <c r="B12" s="124">
        <f>+'T22'!B12-'T23'!B12</f>
        <v>263100</v>
      </c>
      <c r="C12" s="124">
        <f>+'T22'!C12-'T23'!C12</f>
        <v>-51400</v>
      </c>
      <c r="D12" s="124">
        <f>+'T22'!D12-'T23'!D12</f>
        <v>-203900</v>
      </c>
      <c r="E12" s="124">
        <f>+'T22'!E12-'T23'!E12</f>
        <v>-114500</v>
      </c>
      <c r="F12" s="124">
        <f>+'T22'!F12-'T23'!F12</f>
        <v>-32700</v>
      </c>
      <c r="G12" s="124">
        <f>+'T22'!G12-'T23'!G12</f>
        <v>12700</v>
      </c>
      <c r="H12" s="124">
        <f>+'T22'!H12-'T23'!H12</f>
        <v>165400</v>
      </c>
      <c r="I12" s="124">
        <f>+'T22'!I12-'T23'!I12</f>
        <v>-223200</v>
      </c>
      <c r="J12" s="124">
        <f>+'T22'!J12-'T23'!J12</f>
        <v>-26200</v>
      </c>
      <c r="K12" s="124">
        <f>+'T22'!K12-'T23'!K12</f>
        <v>0</v>
      </c>
      <c r="L12" s="124">
        <f>+'T22'!L12-'T23'!L12</f>
        <v>-210700</v>
      </c>
    </row>
    <row r="13" spans="1:12">
      <c r="A13" s="81">
        <v>1953</v>
      </c>
      <c r="B13" s="124">
        <f>+'T22'!B13-'T23'!B13</f>
        <v>127300</v>
      </c>
      <c r="C13" s="124">
        <f>+'T22'!C13-'T23'!C13</f>
        <v>-37200</v>
      </c>
      <c r="D13" s="124">
        <f>+'T22'!D13-'T23'!D13</f>
        <v>-105200</v>
      </c>
      <c r="E13" s="124">
        <f>+'T22'!E13-'T23'!E13</f>
        <v>-103600</v>
      </c>
      <c r="F13" s="124">
        <f>+'T22'!F13-'T23'!F13</f>
        <v>-68500</v>
      </c>
      <c r="G13" s="124">
        <f>+'T22'!G13-'T23'!G13</f>
        <v>22100</v>
      </c>
      <c r="H13" s="124">
        <f>+'T22'!H13-'T23'!H13</f>
        <v>217900</v>
      </c>
      <c r="I13" s="124">
        <f>+'T22'!I13-'T23'!I13</f>
        <v>-348800</v>
      </c>
      <c r="J13" s="124">
        <f>+'T22'!J13-'T23'!J13</f>
        <v>-25200</v>
      </c>
      <c r="K13" s="124">
        <f>+'T22'!K13-'T23'!K13</f>
        <v>0</v>
      </c>
      <c r="L13" s="124">
        <f>+'T22'!L13-'T23'!L13</f>
        <v>-321200</v>
      </c>
    </row>
    <row r="14" spans="1:12">
      <c r="A14" s="81">
        <v>1954</v>
      </c>
      <c r="B14" s="124">
        <f>+'T22'!B14-'T23'!B14</f>
        <v>-7700</v>
      </c>
      <c r="C14" s="124">
        <f>+'T22'!C14-'T23'!C14</f>
        <v>-49600</v>
      </c>
      <c r="D14" s="124">
        <f>+'T22'!D14-'T23'!D14</f>
        <v>-6900</v>
      </c>
      <c r="E14" s="124">
        <f>+'T22'!E14-'T23'!E14</f>
        <v>-40000</v>
      </c>
      <c r="F14" s="124">
        <f>+'T22'!F14-'T23'!F14</f>
        <v>-98400</v>
      </c>
      <c r="G14" s="124">
        <f>+'T22'!G14-'T23'!G14</f>
        <v>18200</v>
      </c>
      <c r="H14" s="124">
        <f>+'T22'!H14-'T23'!H14</f>
        <v>366300</v>
      </c>
      <c r="I14" s="124">
        <f>+'T22'!I14-'T23'!I14</f>
        <v>-551300</v>
      </c>
      <c r="J14" s="124">
        <f>+'T22'!J14-'T23'!J14</f>
        <v>-39200</v>
      </c>
      <c r="K14" s="124">
        <f>+'T22'!K14-'T23'!K14</f>
        <v>0</v>
      </c>
      <c r="L14" s="124">
        <f>+'T22'!L14-'T23'!L14</f>
        <v>-408600</v>
      </c>
    </row>
    <row r="15" spans="1:12">
      <c r="A15" s="81">
        <v>1955</v>
      </c>
      <c r="B15" s="124">
        <f>+'T22'!B15-'T23'!B15</f>
        <v>-43256.924999999988</v>
      </c>
      <c r="C15" s="124">
        <f>+'T22'!C15-'T23'!C15</f>
        <v>-26093.75</v>
      </c>
      <c r="D15" s="124">
        <f>+'T22'!D15-'T23'!D15</f>
        <v>9016.1000000000931</v>
      </c>
      <c r="E15" s="124">
        <f>+'T22'!E15-'T23'!E15</f>
        <v>69820.649999999994</v>
      </c>
      <c r="F15" s="124">
        <f>+'T22'!F15-'T23'!F15</f>
        <v>-60702.525000000009</v>
      </c>
      <c r="G15" s="124">
        <f>+'T22'!G15-'T23'!G15</f>
        <v>21153.599999999999</v>
      </c>
      <c r="H15" s="124">
        <f>+'T22'!H15-'T23'!H15</f>
        <v>435685.0500000001</v>
      </c>
      <c r="I15" s="124">
        <f>+'T22'!I15-'T23'!I15</f>
        <v>-561796.85</v>
      </c>
      <c r="J15" s="124">
        <f>+'T22'!J15-'T23'!J15</f>
        <v>-10292.849999999999</v>
      </c>
      <c r="K15" s="124">
        <f>+'T22'!K15-'T23'!K15</f>
        <v>0</v>
      </c>
      <c r="L15" s="124">
        <f>+'T22'!L15-'T23'!L15</f>
        <v>-166467.5</v>
      </c>
    </row>
    <row r="16" spans="1:12">
      <c r="A16" s="81">
        <v>1956</v>
      </c>
      <c r="B16" s="124">
        <f>+'T22'!B16-'T23'!B16</f>
        <v>-87806.474999999977</v>
      </c>
      <c r="C16" s="124">
        <f>+'T22'!C16-'T23'!C16</f>
        <v>-53067.45</v>
      </c>
      <c r="D16" s="124">
        <f>+'T22'!D16-'T23'!D16</f>
        <v>-229767.82499999995</v>
      </c>
      <c r="E16" s="124">
        <f>+'T22'!E16-'T23'!E16</f>
        <v>154690.65000000002</v>
      </c>
      <c r="F16" s="124">
        <f>+'T22'!F16-'T23'!F16</f>
        <v>-2759.6249999999927</v>
      </c>
      <c r="G16" s="124">
        <f>+'T22'!G16-'T23'!G16</f>
        <v>5955.0750000000116</v>
      </c>
      <c r="H16" s="124">
        <f>+'T22'!H16-'T23'!H16</f>
        <v>333408.92500000005</v>
      </c>
      <c r="I16" s="124">
        <f>+'T22'!I16-'T23'!I16</f>
        <v>-577289.875</v>
      </c>
      <c r="J16" s="124">
        <f>+'T22'!J16-'T23'!J16</f>
        <v>-70318.799999999988</v>
      </c>
      <c r="K16" s="124">
        <f>+'T22'!K16-'T23'!K16</f>
        <v>0</v>
      </c>
      <c r="L16" s="124">
        <f>+'T22'!L16-'T23'!L16</f>
        <v>-526955.39999999991</v>
      </c>
    </row>
    <row r="17" spans="1:12">
      <c r="A17" s="81">
        <v>1957</v>
      </c>
      <c r="B17" s="124">
        <f>+'T22'!B17-'T23'!B17</f>
        <v>262780.64999999991</v>
      </c>
      <c r="C17" s="124">
        <f>+'T22'!C17-'T23'!C17</f>
        <v>-76947.524999999994</v>
      </c>
      <c r="D17" s="124">
        <f>+'T22'!D17-'T23'!D17</f>
        <v>-299133.77500000026</v>
      </c>
      <c r="E17" s="124">
        <f>+'T22'!E17-'T23'!E17</f>
        <v>396197.09999999992</v>
      </c>
      <c r="F17" s="124">
        <f>+'T22'!F17-'T23'!F17</f>
        <v>25075.349999999991</v>
      </c>
      <c r="G17" s="124">
        <f>+'T22'!G17-'T23'!G17</f>
        <v>17270.550000000003</v>
      </c>
      <c r="H17" s="124">
        <f>+'T22'!H17-'T23'!H17</f>
        <v>408676.09999999986</v>
      </c>
      <c r="I17" s="124">
        <f>+'T22'!I17-'T23'!I17</f>
        <v>-570556.44999999995</v>
      </c>
      <c r="J17" s="124">
        <f>+'T22'!J17-'T23'!J17</f>
        <v>-117261.625</v>
      </c>
      <c r="K17" s="124">
        <f>+'T22'!K17-'T23'!K17</f>
        <v>0</v>
      </c>
      <c r="L17" s="124">
        <f>+'T22'!L17-'T23'!L17</f>
        <v>46100.374999999069</v>
      </c>
    </row>
    <row r="18" spans="1:12">
      <c r="A18" s="81">
        <v>1958</v>
      </c>
      <c r="B18" s="124">
        <f>+'T22'!B18-'T23'!B18</f>
        <v>14483.925000000047</v>
      </c>
      <c r="C18" s="124">
        <f>+'T22'!C18-'T23'!C18</f>
        <v>-75205.149999999994</v>
      </c>
      <c r="D18" s="124">
        <f>+'T22'!D18-'T23'!D18</f>
        <v>-296573.02500000014</v>
      </c>
      <c r="E18" s="124">
        <f>+'T22'!E18-'T23'!E18</f>
        <v>395136.22499999998</v>
      </c>
      <c r="F18" s="124">
        <f>+'T22'!F18-'T23'!F18</f>
        <v>-17421.075000000004</v>
      </c>
      <c r="G18" s="124">
        <f>+'T22'!G18-'T23'!G18</f>
        <v>7223.8500000000058</v>
      </c>
      <c r="H18" s="124">
        <f>+'T22'!H18-'T23'!H18</f>
        <v>375467.17499999981</v>
      </c>
      <c r="I18" s="124">
        <f>+'T22'!I18-'T23'!I18</f>
        <v>-551177.29999999993</v>
      </c>
      <c r="J18" s="124">
        <f>+'T22'!J18-'T23'!J18</f>
        <v>-194204.02500000002</v>
      </c>
      <c r="K18" s="124">
        <f>+'T22'!K18-'T23'!K18</f>
        <v>0</v>
      </c>
      <c r="L18" s="124">
        <f>+'T22'!L18-'T23'!L18</f>
        <v>-342269.40000000037</v>
      </c>
    </row>
    <row r="19" spans="1:12">
      <c r="A19" s="81">
        <v>1959</v>
      </c>
      <c r="B19" s="124">
        <f>+'T22'!B19-'T23'!B19</f>
        <v>240884</v>
      </c>
      <c r="C19" s="124">
        <f>+'T22'!C19-'T23'!C19</f>
        <v>-84765</v>
      </c>
      <c r="D19" s="124">
        <f>+'T22'!D19-'T23'!D19</f>
        <v>-228156</v>
      </c>
      <c r="E19" s="124">
        <f>+'T22'!E19-'T23'!E19</f>
        <v>509854</v>
      </c>
      <c r="F19" s="124">
        <f>+'T22'!F19-'T23'!F19</f>
        <v>42358</v>
      </c>
      <c r="G19" s="124">
        <f>+'T22'!G19-'T23'!G19</f>
        <v>8501</v>
      </c>
      <c r="H19" s="124">
        <f>+'T22'!H19-'T23'!H19</f>
        <v>315899</v>
      </c>
      <c r="I19" s="124">
        <f>+'T22'!I19-'T23'!I19</f>
        <v>-680489</v>
      </c>
      <c r="J19" s="124">
        <f>+'T22'!J19-'T23'!J19</f>
        <v>-251327</v>
      </c>
      <c r="K19" s="124">
        <f>+'T22'!K19-'T23'!K19</f>
        <v>0</v>
      </c>
      <c r="L19" s="124">
        <f>+'T22'!L19-'T23'!L19</f>
        <v>-127241</v>
      </c>
    </row>
    <row r="20" spans="1:12">
      <c r="A20" s="81">
        <v>1960</v>
      </c>
      <c r="B20" s="124">
        <f>+'T22'!B20-'T23'!B20</f>
        <v>129731</v>
      </c>
      <c r="C20" s="124">
        <f>+'T22'!C20-'T23'!C20</f>
        <v>-81850</v>
      </c>
      <c r="D20" s="124">
        <f>+'T22'!D20-'T23'!D20</f>
        <v>-102040</v>
      </c>
      <c r="E20" s="124">
        <f>+'T22'!E20-'T23'!E20</f>
        <v>598131</v>
      </c>
      <c r="F20" s="124">
        <f>+'T22'!F20-'T23'!F20</f>
        <v>34604</v>
      </c>
      <c r="G20" s="124">
        <f>+'T22'!G20-'T23'!G20</f>
        <v>6578</v>
      </c>
      <c r="H20" s="124">
        <f>+'T22'!H20-'T23'!H20</f>
        <v>284586</v>
      </c>
      <c r="I20" s="124">
        <f>+'T22'!I20-'T23'!I20</f>
        <v>-931744</v>
      </c>
      <c r="J20" s="124">
        <f>+'T22'!J20-'T23'!J20</f>
        <v>-271109</v>
      </c>
      <c r="K20" s="124">
        <f>+'T22'!K20-'T23'!K20</f>
        <v>0</v>
      </c>
      <c r="L20" s="124">
        <f>+'T22'!L20-'T23'!L20</f>
        <v>-333113</v>
      </c>
    </row>
    <row r="21" spans="1:12">
      <c r="A21" s="81">
        <v>1961</v>
      </c>
      <c r="B21" s="124">
        <f>+'T22'!B21-'T23'!B21</f>
        <v>31115</v>
      </c>
      <c r="C21" s="124">
        <f>+'T22'!C21-'T23'!C21</f>
        <v>-81630</v>
      </c>
      <c r="D21" s="124">
        <f>+'T22'!D21-'T23'!D21</f>
        <v>21296</v>
      </c>
      <c r="E21" s="124">
        <f>+'T22'!E21-'T23'!E21</f>
        <v>745003</v>
      </c>
      <c r="F21" s="124">
        <f>+'T22'!F21-'T23'!F21</f>
        <v>39144</v>
      </c>
      <c r="G21" s="124">
        <f>+'T22'!G21-'T23'!G21</f>
        <v>11027</v>
      </c>
      <c r="H21" s="124">
        <f>+'T22'!H21-'T23'!H21</f>
        <v>214670</v>
      </c>
      <c r="I21" s="124">
        <f>+'T22'!I21-'T23'!I21</f>
        <v>-974025</v>
      </c>
      <c r="J21" s="124">
        <f>+'T22'!J21-'T23'!J21</f>
        <v>-314294</v>
      </c>
      <c r="K21" s="124">
        <f>+'T22'!K21-'T23'!K21</f>
        <v>0</v>
      </c>
      <c r="L21" s="124">
        <f>+'T22'!L21-'T23'!L21</f>
        <v>-307694</v>
      </c>
    </row>
    <row r="22" spans="1:12">
      <c r="A22" s="81">
        <v>1962</v>
      </c>
      <c r="B22" s="124">
        <f>+'T22'!B22-'T23'!B22</f>
        <v>166635</v>
      </c>
      <c r="C22" s="124">
        <f>+'T22'!C22-'T23'!C22</f>
        <v>-92179</v>
      </c>
      <c r="D22" s="124">
        <f>+'T22'!D22-'T23'!D22</f>
        <v>82069</v>
      </c>
      <c r="E22" s="124">
        <f>+'T22'!E22-'T23'!E22</f>
        <v>860864</v>
      </c>
      <c r="F22" s="124">
        <f>+'T22'!F22-'T23'!F22</f>
        <v>80196</v>
      </c>
      <c r="G22" s="124">
        <f>+'T22'!G22-'T23'!G22</f>
        <v>-38217</v>
      </c>
      <c r="H22" s="124">
        <f>+'T22'!H22-'T23'!H22</f>
        <v>254018</v>
      </c>
      <c r="I22" s="124">
        <f>+'T22'!I22-'T23'!I22</f>
        <v>-1249907</v>
      </c>
      <c r="J22" s="124">
        <f>+'T22'!J22-'T23'!J22</f>
        <v>-378888</v>
      </c>
      <c r="K22" s="124">
        <f>+'T22'!K22-'T23'!K22</f>
        <v>0</v>
      </c>
      <c r="L22" s="124">
        <f>+'T22'!L22-'T23'!L22</f>
        <v>-315409</v>
      </c>
    </row>
    <row r="23" spans="1:12">
      <c r="A23" s="81">
        <v>1963</v>
      </c>
      <c r="B23" s="124">
        <f>+'T22'!B23-'T23'!B23</f>
        <v>18689</v>
      </c>
      <c r="C23" s="124">
        <f>+'T22'!C23-'T23'!C23</f>
        <v>-127127</v>
      </c>
      <c r="D23" s="124">
        <f>+'T22'!D23-'T23'!D23</f>
        <v>74666</v>
      </c>
      <c r="E23" s="124">
        <f>+'T22'!E23-'T23'!E23</f>
        <v>986820</v>
      </c>
      <c r="F23" s="124">
        <f>+'T22'!F23-'T23'!F23</f>
        <v>96647</v>
      </c>
      <c r="G23" s="124">
        <f>+'T22'!G23-'T23'!G23</f>
        <v>-101948</v>
      </c>
      <c r="H23" s="124">
        <f>+'T22'!H23-'T23'!H23</f>
        <v>426040</v>
      </c>
      <c r="I23" s="124">
        <f>+'T22'!I23-'T23'!I23</f>
        <v>-1319091</v>
      </c>
      <c r="J23" s="124">
        <f>+'T22'!J23-'T23'!J23</f>
        <v>-452185</v>
      </c>
      <c r="K23" s="124">
        <f>+'T22'!K23-'T23'!K23</f>
        <v>0</v>
      </c>
      <c r="L23" s="124">
        <f>+'T22'!L23-'T23'!L23</f>
        <v>-397489</v>
      </c>
    </row>
    <row r="24" spans="1:12">
      <c r="A24" s="81">
        <v>1964</v>
      </c>
      <c r="B24" s="124">
        <f>+'T22'!B24-'T23'!B24</f>
        <v>-769780</v>
      </c>
      <c r="C24" s="124">
        <f>+'T22'!C24-'T23'!C24</f>
        <v>-197484</v>
      </c>
      <c r="D24" s="124">
        <f>+'T22'!D24-'T23'!D24</f>
        <v>282530</v>
      </c>
      <c r="E24" s="124">
        <f>+'T22'!E24-'T23'!E24</f>
        <v>1076789</v>
      </c>
      <c r="F24" s="124">
        <f>+'T22'!F24-'T23'!F24</f>
        <v>44917</v>
      </c>
      <c r="G24" s="124">
        <f>+'T22'!G24-'T23'!G24</f>
        <v>-161073</v>
      </c>
      <c r="H24" s="124">
        <f>+'T22'!H24-'T23'!H24</f>
        <v>902742</v>
      </c>
      <c r="I24" s="124">
        <f>+'T22'!I24-'T23'!I24</f>
        <v>-1384856</v>
      </c>
      <c r="J24" s="124">
        <f>+'T22'!J24-'T23'!J24</f>
        <v>-447765</v>
      </c>
      <c r="K24" s="124">
        <f>+'T22'!K24-'T23'!K24</f>
        <v>0</v>
      </c>
      <c r="L24" s="124">
        <f>+'T22'!L24-'T23'!L24</f>
        <v>-653980</v>
      </c>
    </row>
    <row r="25" spans="1:12">
      <c r="A25" s="81">
        <v>1965</v>
      </c>
      <c r="B25" s="124">
        <f>+'T22'!B25-'T23'!B25</f>
        <v>-727659</v>
      </c>
      <c r="C25" s="124">
        <f>+'T22'!C25-'T23'!C25</f>
        <v>-236130</v>
      </c>
      <c r="D25" s="124">
        <f>+'T22'!D25-'T23'!D25</f>
        <v>233952</v>
      </c>
      <c r="E25" s="124">
        <f>+'T22'!E25-'T23'!E25</f>
        <v>1084379</v>
      </c>
      <c r="F25" s="124">
        <f>+'T22'!F25-'T23'!F25</f>
        <v>66042</v>
      </c>
      <c r="G25" s="124">
        <f>+'T22'!G25-'T23'!G25</f>
        <v>-164147</v>
      </c>
      <c r="H25" s="124">
        <f>+'T22'!H25-'T23'!H25</f>
        <v>1013812</v>
      </c>
      <c r="I25" s="124">
        <f>+'T22'!I25-'T23'!I25</f>
        <v>-1362688</v>
      </c>
      <c r="J25" s="124">
        <f>+'T22'!J25-'T23'!J25</f>
        <v>-454833</v>
      </c>
      <c r="K25" s="124">
        <f>+'T22'!K25-'T23'!K25</f>
        <v>0</v>
      </c>
      <c r="L25" s="124">
        <f>+'T22'!L25-'T23'!L25</f>
        <v>-547272</v>
      </c>
    </row>
    <row r="26" spans="1:12">
      <c r="A26" s="81">
        <v>1966</v>
      </c>
      <c r="B26" s="124">
        <f>+'T22'!B26-'T23'!B26</f>
        <v>-603263</v>
      </c>
      <c r="C26" s="124">
        <f>+'T22'!C26-'T23'!C26</f>
        <v>-239668</v>
      </c>
      <c r="D26" s="124">
        <f>+'T22'!D26-'T23'!D26</f>
        <v>286076</v>
      </c>
      <c r="E26" s="124">
        <f>+'T22'!E26-'T23'!E26</f>
        <v>1137381</v>
      </c>
      <c r="F26" s="124">
        <f>+'T22'!F26-'T23'!F26</f>
        <v>149270</v>
      </c>
      <c r="G26" s="124">
        <f>+'T22'!G26-'T23'!G26</f>
        <v>-124906</v>
      </c>
      <c r="H26" s="124">
        <f>+'T22'!H26-'T23'!H26</f>
        <v>1073783</v>
      </c>
      <c r="I26" s="124">
        <f>+'T22'!I26-'T23'!I26</f>
        <v>-1085954</v>
      </c>
      <c r="J26" s="124">
        <f>+'T22'!J26-'T23'!J26</f>
        <v>-501719</v>
      </c>
      <c r="K26" s="124">
        <f>+'T22'!K26-'T23'!K26</f>
        <v>0</v>
      </c>
      <c r="L26" s="124">
        <f>+'T22'!L26-'T23'!L26</f>
        <v>91000</v>
      </c>
    </row>
    <row r="27" spans="1:12">
      <c r="A27" s="81">
        <v>1967</v>
      </c>
      <c r="B27" s="124">
        <f>+'T22'!B27-'T23'!B27</f>
        <v>-205499</v>
      </c>
      <c r="C27" s="124">
        <f>+'T22'!C27-'T23'!C27</f>
        <v>-266199</v>
      </c>
      <c r="D27" s="124">
        <f>+'T22'!D27-'T23'!D27</f>
        <v>607445</v>
      </c>
      <c r="E27" s="124">
        <f>+'T22'!E27-'T23'!E27</f>
        <v>1226486</v>
      </c>
      <c r="F27" s="124">
        <f>+'T22'!F27-'T23'!F27</f>
        <v>211867</v>
      </c>
      <c r="G27" s="124">
        <f>+'T22'!G27-'T23'!G27</f>
        <v>-161298</v>
      </c>
      <c r="H27" s="124">
        <f>+'T22'!H27-'T23'!H27</f>
        <v>945456</v>
      </c>
      <c r="I27" s="124">
        <f>+'T22'!I27-'T23'!I27</f>
        <v>-1222666</v>
      </c>
      <c r="J27" s="124">
        <f>+'T22'!J27-'T23'!J27</f>
        <v>-611405</v>
      </c>
      <c r="K27" s="124">
        <f>+'T22'!K27-'T23'!K27</f>
        <v>0</v>
      </c>
      <c r="L27" s="124">
        <f>+'T22'!L27-'T23'!L27</f>
        <v>524187</v>
      </c>
    </row>
    <row r="28" spans="1:12">
      <c r="A28" s="81">
        <v>1968</v>
      </c>
      <c r="B28" s="124">
        <f>+'T22'!B28-'T23'!B28</f>
        <v>-162350</v>
      </c>
      <c r="C28" s="124">
        <f>+'T22'!C28-'T23'!C28</f>
        <v>-300000</v>
      </c>
      <c r="D28" s="124">
        <f>+'T22'!D28-'T23'!D28</f>
        <v>770972</v>
      </c>
      <c r="E28" s="124">
        <f>+'T22'!E28-'T23'!E28</f>
        <v>1382454</v>
      </c>
      <c r="F28" s="124">
        <f>+'T22'!F28-'T23'!F28</f>
        <v>196380</v>
      </c>
      <c r="G28" s="124">
        <f>+'T22'!G28-'T23'!G28</f>
        <v>-204031</v>
      </c>
      <c r="H28" s="124">
        <f>+'T22'!H28-'T23'!H28</f>
        <v>977803</v>
      </c>
      <c r="I28" s="124">
        <f>+'T22'!I28-'T23'!I28</f>
        <v>-1530512</v>
      </c>
      <c r="J28" s="124">
        <f>+'T22'!J28-'T23'!J28</f>
        <v>-689069</v>
      </c>
      <c r="K28" s="124">
        <f>+'T22'!K28-'T23'!K28</f>
        <v>0</v>
      </c>
      <c r="L28" s="124">
        <f>+'T22'!L28-'T23'!L28</f>
        <v>441647</v>
      </c>
    </row>
    <row r="29" spans="1:12">
      <c r="A29" s="81">
        <v>1969</v>
      </c>
      <c r="B29" s="124">
        <f>+'T22'!B29-'T23'!B29</f>
        <v>-19362</v>
      </c>
      <c r="C29" s="124">
        <f>+'T22'!C29-'T23'!C29</f>
        <v>-359040</v>
      </c>
      <c r="D29" s="124">
        <f>+'T22'!D29-'T23'!D29</f>
        <v>590298</v>
      </c>
      <c r="E29" s="124">
        <f>+'T22'!E29-'T23'!E29</f>
        <v>1481874</v>
      </c>
      <c r="F29" s="124">
        <f>+'T22'!F29-'T23'!F29</f>
        <v>201290</v>
      </c>
      <c r="G29" s="124">
        <f>+'T22'!G29-'T23'!G29</f>
        <v>-240047</v>
      </c>
      <c r="H29" s="124">
        <f>+'T22'!H29-'T23'!H29</f>
        <v>1255831</v>
      </c>
      <c r="I29" s="124">
        <f>+'T22'!I29-'T23'!I29</f>
        <v>-1729168</v>
      </c>
      <c r="J29" s="124">
        <f>+'T22'!J29-'T23'!J29</f>
        <v>-737346</v>
      </c>
      <c r="K29" s="124">
        <f>+'T22'!K29-'T23'!K29</f>
        <v>0</v>
      </c>
      <c r="L29" s="124">
        <f>+'T22'!L29-'T23'!L29</f>
        <v>444330</v>
      </c>
    </row>
    <row r="30" spans="1:12">
      <c r="A30" s="81">
        <v>1970</v>
      </c>
      <c r="B30" s="124">
        <f>+'T22'!B30-'T23'!B30</f>
        <v>-535525</v>
      </c>
      <c r="C30" s="124">
        <f>+'T22'!C30-'T23'!C30</f>
        <v>-400306</v>
      </c>
      <c r="D30" s="124">
        <f>+'T22'!D30-'T23'!D30</f>
        <v>669221</v>
      </c>
      <c r="E30" s="124">
        <f>+'T22'!E30-'T23'!E30</f>
        <v>1582840</v>
      </c>
      <c r="F30" s="124">
        <f>+'T22'!F30-'T23'!F30</f>
        <v>142336</v>
      </c>
      <c r="G30" s="124">
        <f>+'T22'!G30-'T23'!G30</f>
        <v>-292191</v>
      </c>
      <c r="H30" s="124">
        <f>+'T22'!H30-'T23'!H30</f>
        <v>513084</v>
      </c>
      <c r="I30" s="124">
        <f>+'T22'!I30-'T23'!I30</f>
        <v>-1080214</v>
      </c>
      <c r="J30" s="124">
        <f>+'T22'!J30-'T23'!J30</f>
        <v>-757302</v>
      </c>
      <c r="K30" s="124">
        <f>+'T22'!K30-'T23'!K30</f>
        <v>0</v>
      </c>
      <c r="L30" s="124">
        <f>+'T22'!L30-'T23'!L30</f>
        <v>-158057</v>
      </c>
    </row>
    <row r="31" spans="1:12">
      <c r="A31" s="81">
        <v>1971</v>
      </c>
      <c r="B31" s="124">
        <f>+'T22'!B31-'T23'!B31</f>
        <v>-103132</v>
      </c>
      <c r="C31" s="124">
        <f>+'T22'!C31-'T23'!C31</f>
        <v>-471065</v>
      </c>
      <c r="D31" s="124">
        <f>+'T22'!D31-'T23'!D31</f>
        <v>718798</v>
      </c>
      <c r="E31" s="124">
        <f>+'T22'!E31-'T23'!E31</f>
        <v>1925894</v>
      </c>
      <c r="F31" s="124">
        <f>+'T22'!F31-'T23'!F31</f>
        <v>139510</v>
      </c>
      <c r="G31" s="124">
        <f>+'T22'!G31-'T23'!G31</f>
        <v>-348896</v>
      </c>
      <c r="H31" s="124">
        <f>+'T22'!H31-'T23'!H31</f>
        <v>347750</v>
      </c>
      <c r="I31" s="124">
        <f>+'T22'!I31-'T23'!I31</f>
        <v>-783592</v>
      </c>
      <c r="J31" s="124">
        <f>+'T22'!J31-'T23'!J31</f>
        <v>-899812</v>
      </c>
      <c r="K31" s="124">
        <f>+'T22'!K31-'T23'!K31</f>
        <v>0</v>
      </c>
      <c r="L31" s="124">
        <f>+'T22'!L31-'T23'!L31</f>
        <v>525455</v>
      </c>
    </row>
    <row r="32" spans="1:12">
      <c r="A32" s="81">
        <v>1972</v>
      </c>
      <c r="B32" s="124">
        <f>+'T22'!B32-'T23'!B32</f>
        <v>-1274951</v>
      </c>
      <c r="C32" s="124">
        <f>+'T22'!C32-'T23'!C32</f>
        <v>-500887</v>
      </c>
      <c r="D32" s="124">
        <f>+'T22'!D32-'T23'!D32</f>
        <v>741882</v>
      </c>
      <c r="E32" s="124">
        <f>+'T22'!E32-'T23'!E32</f>
        <v>1858230</v>
      </c>
      <c r="F32" s="124">
        <f>+'T22'!F32-'T23'!F32</f>
        <v>127291</v>
      </c>
      <c r="G32" s="124">
        <f>+'T22'!G32-'T23'!G32</f>
        <v>-440427</v>
      </c>
      <c r="H32" s="124">
        <f>+'T22'!H32-'T23'!H32</f>
        <v>159403</v>
      </c>
      <c r="I32" s="124">
        <f>+'T22'!I32-'T23'!I32</f>
        <v>-1158775</v>
      </c>
      <c r="J32" s="124">
        <f>+'T22'!J32-'T23'!J32</f>
        <v>-972064</v>
      </c>
      <c r="K32" s="124">
        <f>+'T22'!K32-'T23'!K32</f>
        <v>0</v>
      </c>
      <c r="L32" s="124">
        <f>+'T22'!L32-'T23'!L32</f>
        <v>-1460298</v>
      </c>
    </row>
    <row r="33" spans="1:12">
      <c r="A33" s="81">
        <v>1973</v>
      </c>
      <c r="B33" s="124">
        <f>+'T22'!B33-'T23'!B33</f>
        <v>-1744030</v>
      </c>
      <c r="C33" s="124">
        <f>+'T22'!C33-'T23'!C33</f>
        <v>-485777</v>
      </c>
      <c r="D33" s="124">
        <f>+'T22'!D33-'T23'!D33</f>
        <v>796749</v>
      </c>
      <c r="E33" s="124">
        <f>+'T22'!E33-'T23'!E33</f>
        <v>2504298</v>
      </c>
      <c r="F33" s="124">
        <f>+'T22'!F33-'T23'!F33</f>
        <v>16705</v>
      </c>
      <c r="G33" s="124">
        <f>+'T22'!G33-'T23'!G33</f>
        <v>-422011</v>
      </c>
      <c r="H33" s="124">
        <f>+'T22'!H33-'T23'!H33</f>
        <v>143992</v>
      </c>
      <c r="I33" s="124">
        <f>+'T22'!I33-'T23'!I33</f>
        <v>-1645622</v>
      </c>
      <c r="J33" s="124">
        <f>+'T22'!J33-'T23'!J33</f>
        <v>-954972</v>
      </c>
      <c r="K33" s="124">
        <f>+'T22'!K33-'T23'!K33</f>
        <v>0</v>
      </c>
      <c r="L33" s="124">
        <f>+'T22'!L33-'T23'!L33</f>
        <v>-1790668</v>
      </c>
    </row>
    <row r="34" spans="1:12">
      <c r="A34" s="81">
        <v>1974</v>
      </c>
      <c r="B34" s="124">
        <f>+'T22'!B34-'T23'!B34</f>
        <v>-1493933</v>
      </c>
      <c r="C34" s="124">
        <f>+'T22'!C34-'T23'!C34</f>
        <v>-543295</v>
      </c>
      <c r="D34" s="124">
        <f>+'T22'!D34-'T23'!D34</f>
        <v>1168924</v>
      </c>
      <c r="E34" s="124">
        <f>+'T22'!E34-'T23'!E34</f>
        <v>4586092</v>
      </c>
      <c r="F34" s="124">
        <f>+'T22'!F34-'T23'!F34</f>
        <v>243628</v>
      </c>
      <c r="G34" s="124">
        <f>+'T22'!G34-'T23'!G34</f>
        <v>-480967</v>
      </c>
      <c r="H34" s="124">
        <f>+'T22'!H34-'T23'!H34</f>
        <v>-803232</v>
      </c>
      <c r="I34" s="124">
        <f>+'T22'!I34-'T23'!I34</f>
        <v>-1879832</v>
      </c>
      <c r="J34" s="124">
        <f>+'T22'!J34-'T23'!J34</f>
        <v>-1000029</v>
      </c>
      <c r="K34" s="124">
        <f>+'T22'!K34-'T23'!K34</f>
        <v>0</v>
      </c>
      <c r="L34" s="124">
        <f>+'T22'!L34-'T23'!L34</f>
        <v>-202644</v>
      </c>
    </row>
    <row r="35" spans="1:12">
      <c r="A35" s="81">
        <v>1975</v>
      </c>
      <c r="B35" s="124">
        <f>+'T22'!B35-'T23'!B35</f>
        <v>-4421045</v>
      </c>
      <c r="C35" s="124">
        <f>+'T22'!C35-'T23'!C35</f>
        <v>-714464</v>
      </c>
      <c r="D35" s="124">
        <f>+'T22'!D35-'T23'!D35</f>
        <v>1730049</v>
      </c>
      <c r="E35" s="124">
        <f>+'T22'!E35-'T23'!E35</f>
        <v>6483556</v>
      </c>
      <c r="F35" s="124">
        <f>+'T22'!F35-'T23'!F35</f>
        <v>172154</v>
      </c>
      <c r="G35" s="124">
        <f>+'T22'!G35-'T23'!G35</f>
        <v>-576702</v>
      </c>
      <c r="H35" s="124">
        <f>+'T22'!H35-'T23'!H35</f>
        <v>-1435876</v>
      </c>
      <c r="I35" s="124">
        <f>+'T22'!I35-'T23'!I35</f>
        <v>-4151450</v>
      </c>
      <c r="J35" s="124">
        <f>+'T22'!J35-'T23'!J35</f>
        <v>-1336577</v>
      </c>
      <c r="K35" s="124">
        <f>+'T22'!K35-'T23'!K35</f>
        <v>0</v>
      </c>
      <c r="L35" s="124">
        <f>+'T22'!L35-'T23'!L35</f>
        <v>-4250355</v>
      </c>
    </row>
    <row r="36" spans="1:12">
      <c r="A36" s="81">
        <v>1976</v>
      </c>
      <c r="B36" s="124">
        <f>+'T22'!B36-'T23'!B36</f>
        <v>-4777502</v>
      </c>
      <c r="C36" s="124">
        <f>+'T22'!C36-'T23'!C36</f>
        <v>-729217</v>
      </c>
      <c r="D36" s="124">
        <f>+'T22'!D36-'T23'!D36</f>
        <v>1750922</v>
      </c>
      <c r="E36" s="124">
        <f>+'T22'!E36-'T23'!E36</f>
        <v>9616584</v>
      </c>
      <c r="F36" s="124">
        <f>+'T22'!F36-'T23'!F36</f>
        <v>84664</v>
      </c>
      <c r="G36" s="124">
        <f>+'T22'!G36-'T23'!G36</f>
        <v>-620393</v>
      </c>
      <c r="H36" s="124">
        <f>+'T22'!H36-'T23'!H36</f>
        <v>-1729300</v>
      </c>
      <c r="I36" s="124">
        <f>+'T22'!I36-'T23'!I36</f>
        <v>-4432017</v>
      </c>
      <c r="J36" s="124">
        <f>+'T22'!J36-'T23'!J36</f>
        <v>-1386119</v>
      </c>
      <c r="K36" s="124">
        <f>+'T22'!K36-'T23'!K36</f>
        <v>0</v>
      </c>
      <c r="L36" s="124">
        <f>+'T22'!L36-'T23'!L36</f>
        <v>-2222373</v>
      </c>
    </row>
    <row r="37" spans="1:12">
      <c r="A37" s="81">
        <v>1977</v>
      </c>
      <c r="B37" s="124">
        <f>+'T22'!B37-'T23'!B37</f>
        <v>-4204210</v>
      </c>
      <c r="C37" s="124">
        <f>+'T22'!C37-'T23'!C37</f>
        <v>-768097</v>
      </c>
      <c r="D37" s="124">
        <f>+'T22'!D37-'T23'!D37</f>
        <v>2022560</v>
      </c>
      <c r="E37" s="124">
        <f>+'T22'!E37-'T23'!E37</f>
        <v>11661763</v>
      </c>
      <c r="F37" s="124">
        <f>+'T22'!F37-'T23'!F37</f>
        <v>-1323</v>
      </c>
      <c r="G37" s="124">
        <f>+'T22'!G37-'T23'!G37</f>
        <v>-699922</v>
      </c>
      <c r="H37" s="124">
        <f>+'T22'!H37-'T23'!H37</f>
        <v>-1331149</v>
      </c>
      <c r="I37" s="124">
        <f>+'T22'!I37-'T23'!I37</f>
        <v>-4535526</v>
      </c>
      <c r="J37" s="124">
        <f>+'T22'!J37-'T23'!J37</f>
        <v>-1488187</v>
      </c>
      <c r="K37" s="124">
        <f>+'T22'!K37-'T23'!K37</f>
        <v>0</v>
      </c>
      <c r="L37" s="124">
        <f>+'T22'!L37-'T23'!L37</f>
        <v>655909</v>
      </c>
    </row>
    <row r="38" spans="1:12">
      <c r="A38" s="81">
        <v>1978</v>
      </c>
      <c r="B38" s="124">
        <f>+'T22'!B38-'T23'!B38</f>
        <v>-4868183</v>
      </c>
      <c r="C38" s="124">
        <f>+'T22'!C38-'T23'!C38</f>
        <v>-773328</v>
      </c>
      <c r="D38" s="124">
        <f>+'T22'!D38-'T23'!D38</f>
        <v>1966978</v>
      </c>
      <c r="E38" s="124">
        <f>+'T22'!E38-'T23'!E38</f>
        <v>12717574</v>
      </c>
      <c r="F38" s="124">
        <f>+'T22'!F38-'T23'!F38</f>
        <v>-21569</v>
      </c>
      <c r="G38" s="124">
        <f>+'T22'!G38-'T23'!G38</f>
        <v>-782719</v>
      </c>
      <c r="H38" s="124">
        <f>+'T22'!H38-'T23'!H38</f>
        <v>-3251805</v>
      </c>
      <c r="I38" s="124">
        <f>+'T22'!I38-'T23'!I38</f>
        <v>-5311324</v>
      </c>
      <c r="J38" s="124">
        <f>+'T22'!J38-'T23'!J38</f>
        <v>-1550613</v>
      </c>
      <c r="K38" s="124">
        <f>+'T22'!K38-'T23'!K38</f>
        <v>0</v>
      </c>
      <c r="L38" s="124">
        <f>+'T22'!L38-'T23'!L38</f>
        <v>-1874989</v>
      </c>
    </row>
    <row r="39" spans="1:12">
      <c r="A39" s="81">
        <v>1979</v>
      </c>
      <c r="B39" s="124">
        <f>+'T22'!B39-'T23'!B39</f>
        <v>-5835150</v>
      </c>
      <c r="C39" s="124">
        <f>+'T22'!C39-'T23'!C39</f>
        <v>-837827</v>
      </c>
      <c r="D39" s="124">
        <f>+'T22'!D39-'T23'!D39</f>
        <v>1755963</v>
      </c>
      <c r="E39" s="124">
        <f>+'T22'!E39-'T23'!E39</f>
        <v>17894972</v>
      </c>
      <c r="F39" s="124">
        <f>+'T22'!F39-'T23'!F39</f>
        <v>-238514</v>
      </c>
      <c r="G39" s="124">
        <f>+'T22'!G39-'T23'!G39</f>
        <v>-920802</v>
      </c>
      <c r="H39" s="124">
        <f>+'T22'!H39-'T23'!H39</f>
        <v>-3108372</v>
      </c>
      <c r="I39" s="124">
        <f>+'T22'!I39-'T23'!I39</f>
        <v>-5405664</v>
      </c>
      <c r="J39" s="124">
        <f>+'T22'!J39-'T23'!J39</f>
        <v>-1703360</v>
      </c>
      <c r="K39" s="124">
        <f>+'T22'!K39-'T23'!K39</f>
        <v>0</v>
      </c>
      <c r="L39" s="124">
        <f>+'T22'!L39-'T23'!L39</f>
        <v>1601246</v>
      </c>
    </row>
    <row r="40" spans="1:12">
      <c r="A40" s="81">
        <v>1980</v>
      </c>
      <c r="B40" s="124">
        <f>+'T22'!B40-'T23'!B40</f>
        <v>-7978532</v>
      </c>
      <c r="C40" s="124">
        <f>+'T22'!C40-'T23'!C40</f>
        <v>-949075</v>
      </c>
      <c r="D40" s="124">
        <f>+'T22'!D40-'T23'!D40</f>
        <v>1729249</v>
      </c>
      <c r="E40" s="124">
        <f>+'T22'!E40-'T23'!E40</f>
        <v>23294713</v>
      </c>
      <c r="F40" s="124">
        <f>+'T22'!F40-'T23'!F40</f>
        <v>-475218</v>
      </c>
      <c r="G40" s="124">
        <f>+'T22'!G40-'T23'!G40</f>
        <v>-1310680</v>
      </c>
      <c r="H40" s="124">
        <f>+'T22'!H40-'T23'!H40</f>
        <v>-3309539</v>
      </c>
      <c r="I40" s="124">
        <f>+'T22'!I40-'T23'!I40</f>
        <v>-5884128</v>
      </c>
      <c r="J40" s="124">
        <f>+'T22'!J40-'T23'!J40</f>
        <v>-2035073</v>
      </c>
      <c r="K40" s="124">
        <f>+'T22'!K40-'T23'!K40</f>
        <v>0</v>
      </c>
      <c r="L40" s="124">
        <f>+'T22'!L40-'T23'!L40</f>
        <v>3081717</v>
      </c>
    </row>
    <row r="41" spans="1:12">
      <c r="A41" s="81">
        <v>1981</v>
      </c>
      <c r="B41" s="124">
        <f>+'T22'!B41-'T23'!B41</f>
        <v>-10636777</v>
      </c>
      <c r="C41" s="124">
        <f>+'T22'!C41-'T23'!C41</f>
        <v>-1082140</v>
      </c>
      <c r="D41" s="124">
        <f>+'T22'!D41-'T23'!D41</f>
        <v>1627855</v>
      </c>
      <c r="E41" s="124">
        <f>+'T22'!E41-'T23'!E41</f>
        <v>28668693</v>
      </c>
      <c r="F41" s="124">
        <f>+'T22'!F41-'T23'!F41</f>
        <v>-774481</v>
      </c>
      <c r="G41" s="124">
        <f>+'T22'!G41-'T23'!G41</f>
        <v>-1505900</v>
      </c>
      <c r="H41" s="124">
        <f>+'T22'!H41-'T23'!H41</f>
        <v>-3878539</v>
      </c>
      <c r="I41" s="124">
        <f>+'T22'!I41-'T23'!I41</f>
        <v>-6524758</v>
      </c>
      <c r="J41" s="124">
        <f>+'T22'!J41-'T23'!J41</f>
        <v>-2540618</v>
      </c>
      <c r="K41" s="124">
        <f>+'T22'!K41-'T23'!K41</f>
        <v>0</v>
      </c>
      <c r="L41" s="124">
        <f>+'T22'!L41-'T23'!L41</f>
        <v>3353335</v>
      </c>
    </row>
    <row r="42" spans="1:12">
      <c r="A42" s="81">
        <v>1982</v>
      </c>
      <c r="B42" s="124">
        <f>+'T22'!B42-'T23'!B42</f>
        <v>-9933376</v>
      </c>
      <c r="C42" s="124">
        <f>+'T22'!C42-'T23'!C42</f>
        <v>-1166986</v>
      </c>
      <c r="D42" s="124">
        <f>+'T22'!D42-'T23'!D42</f>
        <v>1713585</v>
      </c>
      <c r="E42" s="124">
        <f>+'T22'!E42-'T23'!E42</f>
        <v>33034849</v>
      </c>
      <c r="F42" s="124">
        <f>+'T22'!F42-'T23'!F42</f>
        <v>-664785</v>
      </c>
      <c r="G42" s="124">
        <f>+'T22'!G42-'T23'!G42</f>
        <v>-1322367</v>
      </c>
      <c r="H42" s="124">
        <f>+'T22'!H42-'T23'!H42</f>
        <v>-4319512</v>
      </c>
      <c r="I42" s="124">
        <f>+'T22'!I42-'T23'!I42</f>
        <v>-9130323</v>
      </c>
      <c r="J42" s="124">
        <f>+'T22'!J42-'T23'!J42</f>
        <v>-2940737</v>
      </c>
      <c r="K42" s="124">
        <f>+'T22'!K42-'T23'!K42</f>
        <v>0</v>
      </c>
      <c r="L42" s="124">
        <f>+'T22'!L42-'T23'!L42</f>
        <v>5270348</v>
      </c>
    </row>
    <row r="43" spans="1:12">
      <c r="A43" s="81">
        <v>1983</v>
      </c>
      <c r="B43" s="124">
        <f>+'T22'!B43-'T23'!B43</f>
        <v>-8903901</v>
      </c>
      <c r="C43" s="124">
        <f>+'T22'!C43-'T23'!C43</f>
        <v>-1206873</v>
      </c>
      <c r="D43" s="124">
        <f>+'T22'!D43-'T23'!D43</f>
        <v>1347567</v>
      </c>
      <c r="E43" s="124">
        <f>+'T22'!E43-'T23'!E43</f>
        <v>36440407</v>
      </c>
      <c r="F43" s="124">
        <f>+'T22'!F43-'T23'!F43</f>
        <v>-589473</v>
      </c>
      <c r="G43" s="124">
        <f>+'T22'!G43-'T23'!G43</f>
        <v>-1320103</v>
      </c>
      <c r="H43" s="124">
        <f>+'T22'!H43-'T23'!H43</f>
        <v>-3953476</v>
      </c>
      <c r="I43" s="124">
        <f>+'T22'!I43-'T23'!I43</f>
        <v>-12028079</v>
      </c>
      <c r="J43" s="124">
        <f>+'T22'!J43-'T23'!J43</f>
        <v>-2690880</v>
      </c>
      <c r="K43" s="124">
        <f>+'T22'!K43-'T23'!K43</f>
        <v>0</v>
      </c>
      <c r="L43" s="124">
        <f>+'T22'!L43-'T23'!L43</f>
        <v>7095189</v>
      </c>
    </row>
    <row r="44" spans="1:12">
      <c r="A44" s="81">
        <v>1984</v>
      </c>
      <c r="B44" s="124">
        <f>+'T22'!B44-'T23'!B44</f>
        <v>-11172642</v>
      </c>
      <c r="C44" s="124">
        <f>+'T22'!C44-'T23'!C44</f>
        <v>-1332369</v>
      </c>
      <c r="D44" s="124">
        <f>+'T22'!D44-'T23'!D44</f>
        <v>1846236</v>
      </c>
      <c r="E44" s="124">
        <f>+'T22'!E44-'T23'!E44</f>
        <v>40441561</v>
      </c>
      <c r="F44" s="124">
        <f>+'T22'!F44-'T23'!F44</f>
        <v>-777447</v>
      </c>
      <c r="G44" s="124">
        <f>+'T22'!G44-'T23'!G44</f>
        <v>-1257166</v>
      </c>
      <c r="H44" s="124">
        <f>+'T22'!H44-'T23'!H44</f>
        <v>-4166583</v>
      </c>
      <c r="I44" s="124">
        <f>+'T22'!I44-'T23'!I44</f>
        <v>-12317714</v>
      </c>
      <c r="J44" s="124">
        <f>+'T22'!J44-'T23'!J44</f>
        <v>-3109921</v>
      </c>
      <c r="K44" s="124">
        <f>+'T22'!K44-'T23'!K44</f>
        <v>0</v>
      </c>
      <c r="L44" s="124">
        <f>+'T22'!L44-'T23'!L44</f>
        <v>8153955</v>
      </c>
    </row>
    <row r="45" spans="1:12">
      <c r="A45" s="81">
        <v>1985</v>
      </c>
      <c r="B45" s="124">
        <f>+'T22'!B45-'T23'!B45</f>
        <v>-10589549</v>
      </c>
      <c r="C45" s="124">
        <f>+'T22'!C45-'T23'!C45</f>
        <v>-1271456</v>
      </c>
      <c r="D45" s="124">
        <f>+'T22'!D45-'T23'!D45</f>
        <v>1841381</v>
      </c>
      <c r="E45" s="124">
        <f>+'T22'!E45-'T23'!E45</f>
        <v>38258755</v>
      </c>
      <c r="F45" s="124">
        <f>+'T22'!F45-'T23'!F45</f>
        <v>-721222</v>
      </c>
      <c r="G45" s="124">
        <f>+'T22'!G45-'T23'!G45</f>
        <v>-1709627</v>
      </c>
      <c r="H45" s="124">
        <f>+'T22'!H45-'T23'!H45</f>
        <v>-4994313</v>
      </c>
      <c r="I45" s="124">
        <f>+'T22'!I45-'T23'!I45</f>
        <v>-12690415</v>
      </c>
      <c r="J45" s="124">
        <f>+'T22'!J45-'T23'!J45</f>
        <v>-3774881</v>
      </c>
      <c r="K45" s="124">
        <f>+'T22'!K45-'T23'!K45</f>
        <v>0</v>
      </c>
      <c r="L45" s="124">
        <f>+'T22'!L45-'T23'!L45</f>
        <v>4348673</v>
      </c>
    </row>
    <row r="46" spans="1:12">
      <c r="A46" s="81">
        <v>1986</v>
      </c>
      <c r="B46" s="124">
        <f>+'T22'!B46-'T23'!B46</f>
        <v>-7623020</v>
      </c>
      <c r="C46" s="124">
        <f>+'T22'!C46-'T23'!C46</f>
        <v>-836655</v>
      </c>
      <c r="D46" s="124">
        <f>+'T22'!D46-'T23'!D46</f>
        <v>2294375</v>
      </c>
      <c r="E46" s="124">
        <f>+'T22'!E46-'T23'!E46</f>
        <v>30222214</v>
      </c>
      <c r="F46" s="124">
        <f>+'T22'!F46-'T23'!F46</f>
        <v>-262963</v>
      </c>
      <c r="G46" s="124">
        <f>+'T22'!G46-'T23'!G46</f>
        <v>-1862396</v>
      </c>
      <c r="H46" s="124">
        <f>+'T22'!H46-'T23'!H46</f>
        <v>-4180839</v>
      </c>
      <c r="I46" s="124">
        <f>+'T22'!I46-'T23'!I46</f>
        <v>-12313048</v>
      </c>
      <c r="J46" s="124">
        <f>+'T22'!J46-'T23'!J46</f>
        <v>-3449900</v>
      </c>
      <c r="K46" s="124">
        <f>+'T22'!K46-'T23'!K46</f>
        <v>0</v>
      </c>
      <c r="L46" s="124">
        <f>+'T22'!L46-'T23'!L46</f>
        <v>1987768</v>
      </c>
    </row>
    <row r="47" spans="1:12">
      <c r="A47" s="81">
        <v>1987</v>
      </c>
      <c r="B47" s="124">
        <f>+'T22'!B47-'T23'!B47</f>
        <v>-6790470</v>
      </c>
      <c r="C47" s="124">
        <f>+'T22'!C47-'T23'!C47</f>
        <v>-705508</v>
      </c>
      <c r="D47" s="124">
        <f>+'T22'!D47-'T23'!D47</f>
        <v>2273697</v>
      </c>
      <c r="E47" s="124">
        <f>+'T22'!E47-'T23'!E47</f>
        <v>30028001</v>
      </c>
      <c r="F47" s="124">
        <f>+'T22'!F47-'T23'!F47</f>
        <v>-367583</v>
      </c>
      <c r="G47" s="124">
        <f>+'T22'!G47-'T23'!G47</f>
        <v>-2124277</v>
      </c>
      <c r="H47" s="124">
        <f>+'T22'!H47-'T23'!H47</f>
        <v>-3441129</v>
      </c>
      <c r="I47" s="124">
        <f>+'T22'!I47-'T23'!I47</f>
        <v>-11214536</v>
      </c>
      <c r="J47" s="124">
        <f>+'T22'!J47-'T23'!J47</f>
        <v>-3185083</v>
      </c>
      <c r="K47" s="124">
        <f>+'T22'!K47-'T23'!K47</f>
        <v>0</v>
      </c>
      <c r="L47" s="124">
        <f>+'T22'!L47-'T23'!L47</f>
        <v>4473112</v>
      </c>
    </row>
    <row r="48" spans="1:12">
      <c r="A48" s="81">
        <v>1988</v>
      </c>
      <c r="B48" s="124">
        <f>+'T22'!B48-'T23'!B48</f>
        <v>-7013267</v>
      </c>
      <c r="C48" s="124">
        <f>+'T22'!C48-'T23'!C48</f>
        <v>-646223</v>
      </c>
      <c r="D48" s="124">
        <f>+'T22'!D48-'T23'!D48</f>
        <v>2591325</v>
      </c>
      <c r="E48" s="124">
        <f>+'T22'!E48-'T23'!E48</f>
        <v>26102553</v>
      </c>
      <c r="F48" s="124">
        <f>+'T22'!F48-'T23'!F48</f>
        <v>-357502</v>
      </c>
      <c r="G48" s="124">
        <f>+'T22'!G48-'T23'!G48</f>
        <v>-2193716</v>
      </c>
      <c r="H48" s="124">
        <f>+'T22'!H48-'T23'!H48</f>
        <v>-4360590</v>
      </c>
      <c r="I48" s="124">
        <f>+'T22'!I48-'T23'!I48</f>
        <v>-11353694</v>
      </c>
      <c r="J48" s="124">
        <f>+'T22'!J48-'T23'!J48</f>
        <v>-3311435</v>
      </c>
      <c r="K48" s="124">
        <f>+'T22'!K48-'T23'!K48</f>
        <v>0</v>
      </c>
      <c r="L48" s="124">
        <f>+'T22'!L48-'T23'!L48</f>
        <v>-542549</v>
      </c>
    </row>
    <row r="49" spans="1:12">
      <c r="A49" s="81">
        <v>1989</v>
      </c>
      <c r="B49" s="124">
        <f>+'T22'!B49-'T23'!B49</f>
        <v>-7812094</v>
      </c>
      <c r="C49" s="124">
        <f>+'T22'!C49-'T23'!C49</f>
        <v>-688331</v>
      </c>
      <c r="D49" s="124">
        <f>+'T22'!D49-'T23'!D49</f>
        <v>2497231</v>
      </c>
      <c r="E49" s="124">
        <f>+'T22'!E49-'T23'!E49</f>
        <v>25869075</v>
      </c>
      <c r="F49" s="124">
        <f>+'T22'!F49-'T23'!F49</f>
        <v>-652470</v>
      </c>
      <c r="G49" s="124">
        <f>+'T22'!G49-'T23'!G49</f>
        <v>-3385166</v>
      </c>
      <c r="H49" s="124">
        <f>+'T22'!H49-'T23'!H49</f>
        <v>-4466843</v>
      </c>
      <c r="I49" s="124">
        <f>+'T22'!I49-'T23'!I49</f>
        <v>-12373172</v>
      </c>
      <c r="J49" s="124">
        <f>+'T22'!J49-'T23'!J49</f>
        <v>-3600501</v>
      </c>
      <c r="K49" s="124">
        <f>+'T22'!K49-'T23'!K49</f>
        <v>0</v>
      </c>
      <c r="L49" s="124">
        <f>+'T22'!L49-'T23'!L49</f>
        <v>-4612271</v>
      </c>
    </row>
    <row r="50" spans="1:12">
      <c r="A50" s="81">
        <v>1990</v>
      </c>
      <c r="B50" s="124">
        <f>+'T22'!B50-'T23'!B50</f>
        <v>-7966816</v>
      </c>
      <c r="C50" s="124">
        <f>+'T22'!C50-'T23'!C50</f>
        <v>-727580</v>
      </c>
      <c r="D50" s="124">
        <f>+'T22'!D50-'T23'!D50</f>
        <v>2386842</v>
      </c>
      <c r="E50" s="124">
        <f>+'T22'!E50-'T23'!E50</f>
        <v>23269984</v>
      </c>
      <c r="F50" s="124">
        <f>+'T22'!F50-'T23'!F50</f>
        <v>-467887</v>
      </c>
      <c r="G50" s="124">
        <f>+'T22'!G50-'T23'!G50</f>
        <v>-967918</v>
      </c>
      <c r="H50" s="124">
        <f>+'T22'!H50-'T23'!H50</f>
        <v>-3805428</v>
      </c>
      <c r="I50" s="124">
        <f>+'T22'!I50-'T23'!I50</f>
        <v>-13888480</v>
      </c>
      <c r="J50" s="124">
        <f>+'T22'!J50-'T23'!J50</f>
        <v>-4426731</v>
      </c>
      <c r="K50" s="124">
        <f>+'T22'!K50-'T23'!K50</f>
        <v>0</v>
      </c>
      <c r="L50" s="124">
        <f>+'T22'!L50-'T23'!L50</f>
        <v>-6594014</v>
      </c>
    </row>
    <row r="51" spans="1:12">
      <c r="A51" s="81">
        <v>1991</v>
      </c>
      <c r="B51" s="124">
        <f>+'T22'!B51-'T23'!B51</f>
        <v>-10025208.1244506</v>
      </c>
      <c r="C51" s="124">
        <f>+'T22'!C51-'T23'!C51</f>
        <v>-1030046.0030366798</v>
      </c>
      <c r="D51" s="124">
        <f>+'T22'!D51-'T23'!D51</f>
        <v>594443.56037399103</v>
      </c>
      <c r="E51" s="124">
        <f>+'T22'!E51-'T23'!E51</f>
        <v>17622735.712953839</v>
      </c>
      <c r="F51" s="124">
        <f>+'T22'!F51-'T23'!F51</f>
        <v>-187776.32721557765</v>
      </c>
      <c r="G51" s="124">
        <f>+'T22'!G51-'T23'!G51</f>
        <v>-2907011.4568072241</v>
      </c>
      <c r="H51" s="124">
        <f>+'T22'!H51-'T23'!H51</f>
        <v>-1399735.808848992</v>
      </c>
      <c r="I51" s="124">
        <f>+'T22'!I51-'T23'!I51</f>
        <v>-12938419.059161983</v>
      </c>
      <c r="J51" s="124">
        <f>+'T22'!J51-'T23'!J51</f>
        <v>-3717153.871766868</v>
      </c>
      <c r="K51" s="124">
        <f>+'T22'!K51-'T23'!K51</f>
        <v>0</v>
      </c>
      <c r="L51" s="124">
        <f>+'T22'!L51-'T23'!L51</f>
        <v>-13988171.377960101</v>
      </c>
    </row>
    <row r="52" spans="1:12">
      <c r="A52" t="s">
        <v>249</v>
      </c>
    </row>
    <row r="53" spans="1:12">
      <c r="A53" t="s">
        <v>250</v>
      </c>
    </row>
  </sheetData>
  <mergeCells count="1">
    <mergeCell ref="L4:L5"/>
  </mergeCells>
  <phoneticPr fontId="3"/>
  <pageMargins left="0.70000000000000007" right="0.70000000000000007" top="0.75000000000000011" bottom="0.75000000000000011" header="0.30000000000000004" footer="0.30000000000000004"/>
  <pageSetup paperSize="9" scale="55"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D2" sqref="D2"/>
    </sheetView>
  </sheetViews>
  <sheetFormatPr defaultColWidth="13" defaultRowHeight="13.2"/>
  <cols>
    <col min="1" max="1" width="34" customWidth="1"/>
    <col min="2" max="2" width="19" customWidth="1"/>
  </cols>
  <sheetData>
    <row r="1" spans="1:2" ht="16.2">
      <c r="A1" s="60" t="s">
        <v>213</v>
      </c>
    </row>
    <row r="2" spans="1:2" ht="16.2">
      <c r="A2" s="60" t="s">
        <v>171</v>
      </c>
    </row>
    <row r="4" spans="1:2" ht="13.8" thickBot="1">
      <c r="A4" s="252" t="s">
        <v>55</v>
      </c>
      <c r="B4" s="252"/>
    </row>
    <row r="5" spans="1:2" ht="16.2" thickBot="1">
      <c r="A5" s="94" t="s">
        <v>167</v>
      </c>
      <c r="B5" s="94" t="s">
        <v>168</v>
      </c>
    </row>
    <row r="6" spans="1:2">
      <c r="A6" s="92" t="s">
        <v>152</v>
      </c>
      <c r="B6" s="93">
        <v>133.5</v>
      </c>
    </row>
    <row r="7" spans="1:2">
      <c r="A7" s="81" t="s">
        <v>153</v>
      </c>
      <c r="B7" s="30">
        <v>159.5</v>
      </c>
    </row>
    <row r="8" spans="1:2">
      <c r="A8" s="81" t="s">
        <v>154</v>
      </c>
      <c r="B8" s="30">
        <v>22.4</v>
      </c>
    </row>
    <row r="9" spans="1:2">
      <c r="A9" s="81" t="s">
        <v>155</v>
      </c>
      <c r="B9" s="30">
        <v>10</v>
      </c>
    </row>
    <row r="10" spans="1:2">
      <c r="A10" s="81" t="s">
        <v>156</v>
      </c>
      <c r="B10" s="30">
        <v>6.4</v>
      </c>
    </row>
    <row r="11" spans="1:2">
      <c r="A11" s="81" t="s">
        <v>157</v>
      </c>
      <c r="B11" s="30">
        <v>6.4</v>
      </c>
    </row>
    <row r="12" spans="1:2">
      <c r="A12" s="81" t="s">
        <v>158</v>
      </c>
      <c r="B12" s="30">
        <v>11.9</v>
      </c>
    </row>
    <row r="13" spans="1:2" ht="13.8" thickBot="1">
      <c r="A13" s="90" t="s">
        <v>159</v>
      </c>
      <c r="B13" s="91">
        <v>59.9</v>
      </c>
    </row>
    <row r="14" spans="1:2">
      <c r="A14" s="88" t="s">
        <v>160</v>
      </c>
      <c r="B14" s="89">
        <f>+B15-SUM(B6:B13)</f>
        <v>1731.1</v>
      </c>
    </row>
    <row r="15" spans="1:2">
      <c r="A15" s="86" t="s">
        <v>165</v>
      </c>
      <c r="B15" s="87">
        <v>2141.1</v>
      </c>
    </row>
    <row r="16" spans="1:2">
      <c r="A16" s="82"/>
      <c r="B16" s="83"/>
    </row>
    <row r="17" spans="1:2" ht="13.8" thickBot="1">
      <c r="A17" s="252" t="s">
        <v>56</v>
      </c>
      <c r="B17" s="252"/>
    </row>
    <row r="18" spans="1:2">
      <c r="A18" s="92" t="s">
        <v>161</v>
      </c>
      <c r="B18" s="93">
        <v>107.7</v>
      </c>
    </row>
    <row r="19" spans="1:2">
      <c r="A19" s="81" t="s">
        <v>162</v>
      </c>
      <c r="B19" s="30">
        <v>14.2</v>
      </c>
    </row>
    <row r="20" spans="1:2">
      <c r="A20" s="81" t="s">
        <v>163</v>
      </c>
      <c r="B20" s="30">
        <v>21.6</v>
      </c>
    </row>
    <row r="21" spans="1:2" ht="13.8" thickBot="1">
      <c r="A21" s="90" t="s">
        <v>164</v>
      </c>
      <c r="B21" s="91">
        <v>10.4</v>
      </c>
    </row>
    <row r="22" spans="1:2">
      <c r="A22" s="88" t="s">
        <v>160</v>
      </c>
      <c r="B22" s="89">
        <f>+B23-SUM(B18:B21)</f>
        <v>424.5</v>
      </c>
    </row>
    <row r="23" spans="1:2">
      <c r="A23" s="86" t="s">
        <v>166</v>
      </c>
      <c r="B23" s="87">
        <v>578.4</v>
      </c>
    </row>
    <row r="24" spans="1:2" ht="15.6">
      <c r="A24" s="85" t="s">
        <v>169</v>
      </c>
      <c r="B24" s="34"/>
    </row>
    <row r="25" spans="1:2">
      <c r="A25" s="84" t="s">
        <v>170</v>
      </c>
      <c r="B25" s="34"/>
    </row>
    <row r="26" spans="1:2">
      <c r="A26" s="84" t="s">
        <v>172</v>
      </c>
      <c r="B26" s="34"/>
    </row>
    <row r="27" spans="1:2">
      <c r="A27" t="s">
        <v>173</v>
      </c>
    </row>
  </sheetData>
  <mergeCells count="2">
    <mergeCell ref="A4:B4"/>
    <mergeCell ref="A17:B17"/>
  </mergeCells>
  <phoneticPr fontId="3"/>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C9" sqref="C9"/>
    </sheetView>
  </sheetViews>
  <sheetFormatPr defaultColWidth="13" defaultRowHeight="13.2"/>
  <sheetData>
    <row r="1" spans="1:7" ht="18.600000000000001">
      <c r="A1" s="60" t="s">
        <v>214</v>
      </c>
    </row>
    <row r="3" spans="1:7">
      <c r="A3" s="30"/>
      <c r="B3" s="101" t="s">
        <v>104</v>
      </c>
      <c r="C3" s="101" t="s">
        <v>131</v>
      </c>
      <c r="D3" s="101" t="s">
        <v>105</v>
      </c>
      <c r="E3" s="101" t="s">
        <v>106</v>
      </c>
      <c r="F3" s="101" t="s">
        <v>107</v>
      </c>
      <c r="G3" s="101" t="s">
        <v>108</v>
      </c>
    </row>
    <row r="4" spans="1:7" ht="26.4">
      <c r="A4" s="96" t="s">
        <v>174</v>
      </c>
      <c r="B4" s="35">
        <v>100</v>
      </c>
      <c r="C4" s="35">
        <v>0</v>
      </c>
      <c r="D4" s="35">
        <v>0</v>
      </c>
      <c r="E4" s="35">
        <v>0</v>
      </c>
      <c r="F4" s="35">
        <v>0</v>
      </c>
      <c r="G4" s="35">
        <v>0</v>
      </c>
    </row>
    <row r="5" spans="1:7" ht="26.4">
      <c r="A5" s="96" t="s">
        <v>175</v>
      </c>
      <c r="B5" s="35">
        <v>81.127107487153353</v>
      </c>
      <c r="C5" s="35">
        <v>5.2872977449356613</v>
      </c>
      <c r="D5" s="35">
        <v>12.659786809360005</v>
      </c>
      <c r="E5" s="35">
        <v>0.88333970357158031</v>
      </c>
      <c r="F5" s="35">
        <v>4.2468254979402903E-2</v>
      </c>
      <c r="G5" s="35">
        <v>0</v>
      </c>
    </row>
    <row r="6" spans="1:7" ht="52.8">
      <c r="A6" s="96" t="s">
        <v>176</v>
      </c>
      <c r="B6" s="35">
        <v>77.149964463397296</v>
      </c>
      <c r="C6" s="35">
        <v>8.8920476980178478</v>
      </c>
      <c r="D6" s="35">
        <v>12.591802890310353</v>
      </c>
      <c r="E6" s="35">
        <v>1.0542525467898602</v>
      </c>
      <c r="F6" s="35">
        <v>0.29613835583984838</v>
      </c>
      <c r="G6" s="35">
        <v>1.5794045644791914E-2</v>
      </c>
    </row>
    <row r="7" spans="1:7" ht="39.6">
      <c r="A7" s="96" t="s">
        <v>177</v>
      </c>
      <c r="B7" s="35">
        <v>78.453940357223331</v>
      </c>
      <c r="C7" s="35">
        <v>10.852500745991438</v>
      </c>
      <c r="D7" s="35">
        <v>9.1284993088160977</v>
      </c>
      <c r="E7" s="35">
        <v>1.2849321909007312</v>
      </c>
      <c r="F7" s="35">
        <v>0.28012739706840584</v>
      </c>
      <c r="G7" s="35">
        <v>0</v>
      </c>
    </row>
    <row r="8" spans="1:7" ht="55.2">
      <c r="A8" s="96" t="s">
        <v>195</v>
      </c>
      <c r="B8" s="35">
        <v>67.524350649350666</v>
      </c>
      <c r="C8" s="35">
        <v>20.576298701298697</v>
      </c>
      <c r="D8" s="35">
        <v>11.89529220779221</v>
      </c>
      <c r="E8" s="35">
        <v>4.0584415584415581E-3</v>
      </c>
      <c r="F8" s="35">
        <v>0</v>
      </c>
      <c r="G8" s="35">
        <v>0</v>
      </c>
    </row>
    <row r="9" spans="1:7" ht="39.6">
      <c r="A9" s="96" t="s">
        <v>193</v>
      </c>
      <c r="B9" s="35">
        <v>18.420821453955934</v>
      </c>
      <c r="C9" s="35">
        <v>78.040521654407939</v>
      </c>
      <c r="D9" s="35">
        <v>2.1690345560107653</v>
      </c>
      <c r="E9" s="35">
        <v>1.0405935296325579</v>
      </c>
      <c r="F9" s="35">
        <v>4.0729293945710239E-2</v>
      </c>
      <c r="G9" s="35">
        <v>0.28829951204708615</v>
      </c>
    </row>
    <row r="10" spans="1:7" ht="39.6">
      <c r="A10" s="96" t="s">
        <v>178</v>
      </c>
      <c r="B10" s="35">
        <v>16.435647311502397</v>
      </c>
      <c r="C10" s="35">
        <v>76.589933548425748</v>
      </c>
      <c r="D10" s="35">
        <v>4.0974791294118384</v>
      </c>
      <c r="E10" s="35">
        <v>2.3089320125018529</v>
      </c>
      <c r="F10" s="35">
        <v>0.55570799153507222</v>
      </c>
      <c r="G10" s="35">
        <v>1.2300006623080489E-2</v>
      </c>
    </row>
    <row r="11" spans="1:7" ht="39.6">
      <c r="A11" s="96" t="s">
        <v>179</v>
      </c>
      <c r="B11" s="35">
        <v>16.312606200316075</v>
      </c>
      <c r="C11" s="35">
        <v>70.978290575947341</v>
      </c>
      <c r="D11" s="35">
        <v>8.140261653813706</v>
      </c>
      <c r="E11" s="35">
        <v>4.1113632852882116</v>
      </c>
      <c r="F11" s="35">
        <v>0.43822854902147174</v>
      </c>
      <c r="G11" s="35">
        <v>1.9249735613199138E-2</v>
      </c>
    </row>
    <row r="12" spans="1:7" ht="39.6">
      <c r="A12" s="96" t="s">
        <v>180</v>
      </c>
      <c r="B12" s="35">
        <v>17.403476703846014</v>
      </c>
      <c r="C12" s="35">
        <v>69.567090685268766</v>
      </c>
      <c r="D12" s="35">
        <v>8.6529637781176554</v>
      </c>
      <c r="E12" s="35">
        <v>4.1864065356063715</v>
      </c>
      <c r="F12" s="35">
        <v>0.16861267579363601</v>
      </c>
      <c r="G12" s="35">
        <v>2.1449621367553254E-2</v>
      </c>
    </row>
    <row r="13" spans="1:7" ht="39.6">
      <c r="A13" s="96" t="s">
        <v>181</v>
      </c>
      <c r="B13" s="35">
        <v>24.55775718123401</v>
      </c>
      <c r="C13" s="35">
        <v>64.295723784534076</v>
      </c>
      <c r="D13" s="35">
        <v>8.2750221096492425</v>
      </c>
      <c r="E13" s="35">
        <v>2.4005996017273104</v>
      </c>
      <c r="F13" s="35">
        <v>0.44624614368514526</v>
      </c>
      <c r="G13" s="35">
        <v>2.465117917021872E-2</v>
      </c>
    </row>
    <row r="14" spans="1:7" ht="52.8">
      <c r="A14" s="96" t="s">
        <v>184</v>
      </c>
      <c r="B14" s="35">
        <v>31.184277518598098</v>
      </c>
      <c r="C14" s="35">
        <v>58.736905434599919</v>
      </c>
      <c r="D14" s="35">
        <v>7.3650352942188633</v>
      </c>
      <c r="E14" s="35">
        <v>2.3469357341944184</v>
      </c>
      <c r="F14" s="35">
        <v>0.33467516812879644</v>
      </c>
      <c r="G14" s="35">
        <v>3.2170850259901754E-2</v>
      </c>
    </row>
    <row r="15" spans="1:7" ht="26.4">
      <c r="A15" s="96" t="s">
        <v>183</v>
      </c>
      <c r="B15" s="35">
        <v>29.840975806082863</v>
      </c>
      <c r="C15" s="35">
        <v>60.396479205981294</v>
      </c>
      <c r="D15" s="35">
        <v>7.4379170351003667</v>
      </c>
      <c r="E15" s="35">
        <v>1.6999381716160671</v>
      </c>
      <c r="F15" s="35">
        <v>0.59045112630816521</v>
      </c>
      <c r="G15" s="35">
        <v>3.423865491124789E-2</v>
      </c>
    </row>
    <row r="16" spans="1:7" ht="15.6">
      <c r="A16" s="97" t="s">
        <v>190</v>
      </c>
    </row>
    <row r="17" spans="1:1">
      <c r="A17" s="98" t="s">
        <v>192</v>
      </c>
    </row>
    <row r="18" spans="1:1">
      <c r="A18" s="98" t="s">
        <v>191</v>
      </c>
    </row>
    <row r="19" spans="1:1" ht="15.6">
      <c r="A19" t="s">
        <v>187</v>
      </c>
    </row>
    <row r="20" spans="1:1">
      <c r="A20" s="97" t="s">
        <v>185</v>
      </c>
    </row>
  </sheetData>
  <phoneticPr fontId="3"/>
  <pageMargins left="0.70000000000000007" right="0.70000000000000007" top="0.75000000000000011" bottom="0.75000000000000011" header="0.30000000000000004" footer="0.30000000000000004"/>
  <pageSetup paperSize="9" scale="85"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C9" sqref="C9"/>
    </sheetView>
  </sheetViews>
  <sheetFormatPr defaultColWidth="13" defaultRowHeight="13.2"/>
  <sheetData>
    <row r="1" spans="1:7" ht="16.2">
      <c r="A1" s="60" t="s">
        <v>215</v>
      </c>
    </row>
    <row r="3" spans="1:7">
      <c r="A3" s="30"/>
      <c r="B3" s="101" t="s">
        <v>104</v>
      </c>
      <c r="C3" s="101" t="s">
        <v>134</v>
      </c>
      <c r="D3" s="101" t="s">
        <v>105</v>
      </c>
      <c r="E3" s="101" t="s">
        <v>106</v>
      </c>
      <c r="F3" s="101" t="s">
        <v>107</v>
      </c>
      <c r="G3" s="101" t="s">
        <v>108</v>
      </c>
    </row>
    <row r="4" spans="1:7" ht="26.4">
      <c r="A4" s="76" t="s">
        <v>174</v>
      </c>
      <c r="B4" s="35">
        <v>90.019193857965462</v>
      </c>
      <c r="C4" s="35">
        <v>8.8291746641074855</v>
      </c>
      <c r="D4" s="35">
        <v>1.1516314779270636</v>
      </c>
      <c r="E4" s="35">
        <v>0</v>
      </c>
      <c r="F4" s="35">
        <v>0</v>
      </c>
      <c r="G4" s="35">
        <v>0</v>
      </c>
    </row>
    <row r="5" spans="1:7" ht="26.4">
      <c r="A5" s="76" t="s">
        <v>175</v>
      </c>
      <c r="B5" s="35">
        <v>74.447504754410119</v>
      </c>
      <c r="C5" s="35">
        <v>7.8988786149911467</v>
      </c>
      <c r="D5" s="35">
        <v>9.7711325332808698</v>
      </c>
      <c r="E5" s="35">
        <v>2.6493540560036726</v>
      </c>
      <c r="F5" s="35">
        <v>2.8296937504098634</v>
      </c>
      <c r="G5" s="35">
        <v>2.4034362909043212</v>
      </c>
    </row>
    <row r="6" spans="1:7" ht="52.8">
      <c r="A6" s="76" t="s">
        <v>176</v>
      </c>
      <c r="B6" s="35">
        <v>71.924109540003585</v>
      </c>
      <c r="C6" s="35">
        <v>10.954000357973868</v>
      </c>
      <c r="D6" s="35">
        <v>11.906210846608198</v>
      </c>
      <c r="E6" s="35">
        <v>2.0261320923572579</v>
      </c>
      <c r="F6" s="35">
        <v>1.7540719527474495</v>
      </c>
      <c r="G6" s="35">
        <v>1.4354752103096473</v>
      </c>
    </row>
    <row r="7" spans="1:7" ht="39.6">
      <c r="A7" s="76" t="s">
        <v>177</v>
      </c>
      <c r="B7" s="35">
        <v>68.571194360193459</v>
      </c>
      <c r="C7" s="35">
        <v>12.853512582998608</v>
      </c>
      <c r="D7" s="35">
        <v>15.927535043856055</v>
      </c>
      <c r="E7" s="35">
        <v>2.4592179686859585E-2</v>
      </c>
      <c r="F7" s="35">
        <v>0.68858103123206837</v>
      </c>
      <c r="G7" s="35">
        <v>1.9345848020329539</v>
      </c>
    </row>
    <row r="8" spans="1:7" ht="39.6">
      <c r="A8" s="76" t="s">
        <v>186</v>
      </c>
      <c r="B8" s="35">
        <v>95.038306444369127</v>
      </c>
      <c r="C8" s="35">
        <v>3.3438046796498582</v>
      </c>
      <c r="D8" s="35">
        <v>1.249615258863418</v>
      </c>
      <c r="E8" s="35">
        <v>1.4371653350930625E-3</v>
      </c>
      <c r="F8" s="35">
        <v>0.26084550831939085</v>
      </c>
      <c r="G8" s="35">
        <v>0.10599094346311336</v>
      </c>
    </row>
    <row r="9" spans="1:7" ht="39.6">
      <c r="A9" s="76" t="s">
        <v>194</v>
      </c>
      <c r="B9" s="35">
        <v>18.370480908546689</v>
      </c>
      <c r="C9" s="35">
        <v>74.934279591535741</v>
      </c>
      <c r="D9" s="35">
        <v>3.6100675857401905</v>
      </c>
      <c r="E9" s="35">
        <v>1.8766104753559312</v>
      </c>
      <c r="F9" s="35">
        <v>0.4988677870224969</v>
      </c>
      <c r="G9" s="35">
        <v>0.70969365179896071</v>
      </c>
    </row>
    <row r="10" spans="1:7" ht="39.6">
      <c r="A10" s="76" t="s">
        <v>178</v>
      </c>
      <c r="B10" s="35">
        <v>16.074143962752938</v>
      </c>
      <c r="C10" s="35">
        <v>74.620250496876082</v>
      </c>
      <c r="D10" s="35">
        <v>5.2362471508655215</v>
      </c>
      <c r="E10" s="35">
        <v>2.902793853975171</v>
      </c>
      <c r="F10" s="35">
        <v>0.78235692724696626</v>
      </c>
      <c r="G10" s="35">
        <v>0.38420760828332151</v>
      </c>
    </row>
    <row r="11" spans="1:7" ht="39.6">
      <c r="A11" s="76" t="s">
        <v>179</v>
      </c>
      <c r="B11" s="35">
        <v>17.927689032978865</v>
      </c>
      <c r="C11" s="35">
        <v>69.212740643590337</v>
      </c>
      <c r="D11" s="35">
        <v>7.5707484128443401</v>
      </c>
      <c r="E11" s="35">
        <v>3.154233317211407</v>
      </c>
      <c r="F11" s="35">
        <v>1.2052126256632572</v>
      </c>
      <c r="G11" s="35">
        <v>0.92937596771181896</v>
      </c>
    </row>
    <row r="12" spans="1:7" ht="39.6">
      <c r="A12" s="76" t="s">
        <v>180</v>
      </c>
      <c r="B12" s="35">
        <v>20.776472415942461</v>
      </c>
      <c r="C12" s="35">
        <v>65.405258959916466</v>
      </c>
      <c r="D12" s="35">
        <v>8.2531454673252203</v>
      </c>
      <c r="E12" s="35">
        <v>3.9517035066679544</v>
      </c>
      <c r="F12" s="35">
        <v>0.91337436981715459</v>
      </c>
      <c r="G12" s="35">
        <v>0.70004528033071689</v>
      </c>
    </row>
    <row r="13" spans="1:7" ht="39.6">
      <c r="A13" s="76" t="s">
        <v>181</v>
      </c>
      <c r="B13" s="35">
        <v>28.159812113765476</v>
      </c>
      <c r="C13" s="35">
        <v>56.028157026982747</v>
      </c>
      <c r="D13" s="35">
        <v>9.8699861974087906</v>
      </c>
      <c r="E13" s="35">
        <v>2.6418587057690424</v>
      </c>
      <c r="F13" s="35">
        <v>1.9583357352389679</v>
      </c>
      <c r="G13" s="35">
        <v>1.3418502208349825</v>
      </c>
    </row>
    <row r="14" spans="1:7" ht="39.6">
      <c r="A14" s="76" t="s">
        <v>182</v>
      </c>
      <c r="B14" s="35">
        <v>27.746191110711038</v>
      </c>
      <c r="C14" s="35">
        <v>55.366834992716285</v>
      </c>
      <c r="D14" s="35">
        <v>9.6316055718753937</v>
      </c>
      <c r="E14" s="35">
        <v>2.7176648532419136</v>
      </c>
      <c r="F14" s="35">
        <v>3.2675560097217482</v>
      </c>
      <c r="G14" s="35">
        <v>1.2701474617336106</v>
      </c>
    </row>
    <row r="15" spans="1:7" ht="26.4">
      <c r="A15" s="76" t="s">
        <v>183</v>
      </c>
      <c r="B15" s="35">
        <v>27.165347532943535</v>
      </c>
      <c r="C15" s="35">
        <v>55.234125322187566</v>
      </c>
      <c r="D15" s="35">
        <v>8.5529736825092524</v>
      </c>
      <c r="E15" s="35">
        <v>6.8375644525752302</v>
      </c>
      <c r="F15" s="35">
        <v>1.3774109107905284</v>
      </c>
      <c r="G15" s="35">
        <v>0.83257809899385493</v>
      </c>
    </row>
    <row r="16" spans="1:7">
      <c r="A16" s="97" t="s">
        <v>189</v>
      </c>
    </row>
    <row r="17" spans="1:1">
      <c r="A17" s="97" t="s">
        <v>188</v>
      </c>
    </row>
  </sheetData>
  <phoneticPr fontId="3"/>
  <pageMargins left="0.70000000000000007" right="0.70000000000000007" top="0.75000000000000011" bottom="0.75000000000000011" header="0.30000000000000004" footer="0.30000000000000004"/>
  <pageSetup paperSize="9" scale="85"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K19" sqref="K19"/>
    </sheetView>
  </sheetViews>
  <sheetFormatPr defaultColWidth="13" defaultRowHeight="13.2"/>
  <sheetData>
    <row r="1" spans="1:8" ht="16.2">
      <c r="A1" s="60" t="s">
        <v>251</v>
      </c>
    </row>
    <row r="3" spans="1:8" ht="26.4">
      <c r="A3" s="30"/>
      <c r="B3" s="102" t="s">
        <v>104</v>
      </c>
      <c r="C3" s="102" t="s">
        <v>218</v>
      </c>
      <c r="D3" s="102" t="s">
        <v>105</v>
      </c>
      <c r="E3" s="102" t="s">
        <v>106</v>
      </c>
      <c r="F3" s="102" t="s">
        <v>107</v>
      </c>
      <c r="G3" s="102" t="s">
        <v>108</v>
      </c>
      <c r="H3" s="102" t="s">
        <v>141</v>
      </c>
    </row>
    <row r="4" spans="1:8">
      <c r="A4" s="81">
        <v>1992</v>
      </c>
      <c r="B4" s="30">
        <v>31781</v>
      </c>
      <c r="C4" s="30">
        <v>6124</v>
      </c>
      <c r="D4" s="30">
        <v>5380</v>
      </c>
      <c r="E4" s="30">
        <v>695</v>
      </c>
      <c r="F4" s="30">
        <v>246</v>
      </c>
      <c r="G4" s="30">
        <v>55</v>
      </c>
      <c r="H4" s="30">
        <f>SUM(B4:G4)</f>
        <v>44281</v>
      </c>
    </row>
    <row r="5" spans="1:8">
      <c r="A5" s="81">
        <v>1993</v>
      </c>
      <c r="B5" s="30">
        <v>14936</v>
      </c>
      <c r="C5" s="30">
        <v>5445</v>
      </c>
      <c r="D5" s="30">
        <v>4725</v>
      </c>
      <c r="E5" s="30">
        <v>367</v>
      </c>
      <c r="F5" s="30">
        <v>239</v>
      </c>
      <c r="G5" s="30">
        <v>114</v>
      </c>
      <c r="H5" s="30">
        <f t="shared" ref="H5:H22" si="0">SUM(B5:G5)</f>
        <v>25826</v>
      </c>
    </row>
    <row r="6" spans="1:8">
      <c r="A6" s="81">
        <v>1994</v>
      </c>
      <c r="B6" s="30">
        <v>18912</v>
      </c>
      <c r="C6" s="30">
        <v>4170</v>
      </c>
      <c r="D6" s="30">
        <v>3477</v>
      </c>
      <c r="E6" s="30">
        <v>184</v>
      </c>
      <c r="F6" s="30">
        <v>434</v>
      </c>
      <c r="G6" s="30">
        <v>299</v>
      </c>
      <c r="H6" s="30">
        <f t="shared" si="0"/>
        <v>27476</v>
      </c>
    </row>
    <row r="7" spans="1:8">
      <c r="A7" s="81">
        <v>1995</v>
      </c>
      <c r="B7" s="30">
        <v>22844</v>
      </c>
      <c r="C7" s="30">
        <v>4225</v>
      </c>
      <c r="D7" s="30">
        <v>3489</v>
      </c>
      <c r="E7" s="30">
        <v>187</v>
      </c>
      <c r="F7" s="30">
        <v>636</v>
      </c>
      <c r="G7" s="30">
        <v>246</v>
      </c>
      <c r="H7" s="30">
        <f t="shared" si="0"/>
        <v>31627</v>
      </c>
    </row>
    <row r="8" spans="1:8">
      <c r="A8" s="81">
        <v>1996</v>
      </c>
      <c r="B8" s="30">
        <v>21772</v>
      </c>
      <c r="C8" s="30">
        <v>4537</v>
      </c>
      <c r="D8" s="30">
        <v>4038</v>
      </c>
      <c r="E8" s="30">
        <v>242</v>
      </c>
      <c r="F8" s="30">
        <v>515</v>
      </c>
      <c r="G8" s="30">
        <v>245</v>
      </c>
      <c r="H8" s="30">
        <f t="shared" si="0"/>
        <v>31349</v>
      </c>
    </row>
    <row r="9" spans="1:8">
      <c r="A9" s="81">
        <v>1997</v>
      </c>
      <c r="B9" s="30">
        <v>26366</v>
      </c>
      <c r="C9" s="30">
        <v>5098</v>
      </c>
      <c r="D9" s="30">
        <v>4646</v>
      </c>
      <c r="E9" s="30">
        <v>214</v>
      </c>
      <c r="F9" s="30">
        <v>983</v>
      </c>
      <c r="G9" s="30">
        <v>335</v>
      </c>
      <c r="H9" s="30">
        <f t="shared" si="0"/>
        <v>37642</v>
      </c>
    </row>
    <row r="10" spans="1:8">
      <c r="A10" s="81">
        <v>1998</v>
      </c>
      <c r="B10" s="30">
        <v>22160</v>
      </c>
      <c r="C10" s="30">
        <v>4340</v>
      </c>
      <c r="D10" s="30">
        <v>3832</v>
      </c>
      <c r="E10" s="30">
        <v>295</v>
      </c>
      <c r="F10" s="30">
        <v>1173</v>
      </c>
      <c r="G10" s="30">
        <v>290</v>
      </c>
      <c r="H10" s="30">
        <f t="shared" si="0"/>
        <v>32090</v>
      </c>
    </row>
    <row r="11" spans="1:8">
      <c r="A11" s="81">
        <v>1999</v>
      </c>
      <c r="B11" s="30">
        <v>15033</v>
      </c>
      <c r="C11" s="30">
        <v>2950</v>
      </c>
      <c r="D11" s="30">
        <v>3033</v>
      </c>
      <c r="E11" s="30">
        <v>421</v>
      </c>
      <c r="F11" s="30">
        <v>1185</v>
      </c>
      <c r="G11" s="30">
        <v>174</v>
      </c>
      <c r="H11" s="30">
        <f t="shared" si="0"/>
        <v>22796</v>
      </c>
    </row>
    <row r="12" spans="1:8">
      <c r="A12" s="81">
        <v>2000</v>
      </c>
      <c r="B12" s="30">
        <v>14850</v>
      </c>
      <c r="C12" s="30">
        <v>3102</v>
      </c>
      <c r="D12" s="30">
        <v>2491</v>
      </c>
      <c r="E12" s="30">
        <v>329</v>
      </c>
      <c r="F12" s="30">
        <v>820</v>
      </c>
      <c r="G12" s="30">
        <v>199</v>
      </c>
      <c r="H12" s="30">
        <f t="shared" si="0"/>
        <v>21791</v>
      </c>
    </row>
    <row r="13" spans="1:8">
      <c r="A13" s="81">
        <v>2001</v>
      </c>
      <c r="B13" s="30">
        <v>19995</v>
      </c>
      <c r="C13" s="30">
        <v>4426</v>
      </c>
      <c r="D13" s="30">
        <v>3651</v>
      </c>
      <c r="E13" s="30">
        <v>330</v>
      </c>
      <c r="F13" s="30">
        <v>1510</v>
      </c>
      <c r="G13" s="30">
        <v>178</v>
      </c>
      <c r="H13" s="30">
        <f t="shared" si="0"/>
        <v>30090</v>
      </c>
    </row>
    <row r="14" spans="1:8">
      <c r="A14" s="81">
        <v>2002</v>
      </c>
      <c r="B14" s="30">
        <v>22832</v>
      </c>
      <c r="C14" s="30">
        <v>5438</v>
      </c>
      <c r="D14" s="30">
        <v>4489</v>
      </c>
      <c r="E14" s="30">
        <v>408</v>
      </c>
      <c r="F14" s="30">
        <v>1968</v>
      </c>
      <c r="G14" s="30">
        <v>157</v>
      </c>
      <c r="H14" s="30">
        <f t="shared" si="0"/>
        <v>35292</v>
      </c>
    </row>
    <row r="15" spans="1:8">
      <c r="A15" s="81">
        <v>2003</v>
      </c>
      <c r="B15" s="30">
        <v>27020</v>
      </c>
      <c r="C15" s="30">
        <v>6957</v>
      </c>
      <c r="D15" s="30">
        <v>6356</v>
      </c>
      <c r="E15" s="30">
        <v>480</v>
      </c>
      <c r="F15" s="30">
        <v>2298</v>
      </c>
      <c r="G15" s="30">
        <v>156</v>
      </c>
      <c r="H15" s="30">
        <f t="shared" si="0"/>
        <v>43267</v>
      </c>
    </row>
    <row r="16" spans="1:8">
      <c r="A16" s="81">
        <v>2004</v>
      </c>
      <c r="B16" s="30">
        <v>33993</v>
      </c>
      <c r="C16" s="30">
        <v>9502</v>
      </c>
      <c r="D16" s="30">
        <v>9968</v>
      </c>
      <c r="E16" s="30">
        <v>622</v>
      </c>
      <c r="F16" s="30">
        <v>2388</v>
      </c>
      <c r="G16" s="30">
        <v>208</v>
      </c>
      <c r="H16" s="30">
        <f t="shared" si="0"/>
        <v>56681</v>
      </c>
    </row>
    <row r="17" spans="1:17">
      <c r="A17" s="81">
        <v>2005</v>
      </c>
      <c r="B17" s="30">
        <v>44417</v>
      </c>
      <c r="C17" s="30">
        <v>13006</v>
      </c>
      <c r="D17" s="30">
        <v>15551</v>
      </c>
      <c r="E17" s="30">
        <v>783</v>
      </c>
      <c r="F17" s="30">
        <v>3934</v>
      </c>
      <c r="G17" s="30">
        <v>308</v>
      </c>
      <c r="H17" s="30">
        <f t="shared" si="0"/>
        <v>77999</v>
      </c>
    </row>
    <row r="18" spans="1:17">
      <c r="A18" s="81">
        <v>2006</v>
      </c>
      <c r="B18" s="30">
        <v>62151</v>
      </c>
      <c r="C18" s="30">
        <v>21311</v>
      </c>
      <c r="D18" s="30">
        <v>22736</v>
      </c>
      <c r="E18" s="30">
        <v>913</v>
      </c>
      <c r="F18" s="30">
        <v>5313</v>
      </c>
      <c r="G18" s="30">
        <v>583</v>
      </c>
      <c r="H18" s="30">
        <f t="shared" si="0"/>
        <v>113007</v>
      </c>
    </row>
    <row r="19" spans="1:17">
      <c r="A19" s="81">
        <v>2007</v>
      </c>
      <c r="B19" s="30">
        <v>87544</v>
      </c>
      <c r="C19" s="30">
        <v>40500</v>
      </c>
      <c r="D19" s="30">
        <v>33444</v>
      </c>
      <c r="E19" s="30">
        <v>2811</v>
      </c>
      <c r="F19" s="30">
        <v>7072</v>
      </c>
      <c r="G19" s="30">
        <v>742</v>
      </c>
      <c r="H19" s="30">
        <f t="shared" si="0"/>
        <v>172113</v>
      </c>
    </row>
    <row r="20" spans="1:17">
      <c r="A20" s="81">
        <v>2008</v>
      </c>
      <c r="B20" s="30">
        <v>115124</v>
      </c>
      <c r="C20" s="30">
        <v>60740</v>
      </c>
      <c r="D20" s="30">
        <v>45716</v>
      </c>
      <c r="E20" s="30">
        <v>1930</v>
      </c>
      <c r="F20" s="30">
        <v>8460</v>
      </c>
      <c r="G20" s="30">
        <v>1170</v>
      </c>
      <c r="H20" s="30">
        <f t="shared" si="0"/>
        <v>233140</v>
      </c>
      <c r="Q20" t="s">
        <v>220</v>
      </c>
    </row>
    <row r="21" spans="1:17">
      <c r="A21" s="81">
        <v>2009</v>
      </c>
      <c r="B21" s="30">
        <v>75452</v>
      </c>
      <c r="C21" s="30">
        <v>39006</v>
      </c>
      <c r="D21" s="30">
        <v>23407</v>
      </c>
      <c r="E21" s="30">
        <v>1400</v>
      </c>
      <c r="F21" s="30">
        <v>6481</v>
      </c>
      <c r="G21" s="30">
        <v>713</v>
      </c>
      <c r="H21" s="30">
        <f t="shared" si="0"/>
        <v>146459</v>
      </c>
    </row>
    <row r="22" spans="1:17">
      <c r="A22" s="81">
        <v>2010</v>
      </c>
      <c r="B22" s="30">
        <v>94376</v>
      </c>
      <c r="C22" s="30">
        <v>56297</v>
      </c>
      <c r="D22" s="30">
        <v>32389</v>
      </c>
      <c r="E22" s="30">
        <v>1792</v>
      </c>
      <c r="F22" s="30">
        <v>7351</v>
      </c>
      <c r="G22" s="30">
        <v>920</v>
      </c>
      <c r="H22" s="30">
        <f t="shared" si="0"/>
        <v>193125</v>
      </c>
    </row>
    <row r="23" spans="1:17">
      <c r="A23" t="s">
        <v>216</v>
      </c>
    </row>
    <row r="24" spans="1:17">
      <c r="A24" t="s">
        <v>217</v>
      </c>
    </row>
    <row r="26" spans="1:17">
      <c r="O26" t="s">
        <v>219</v>
      </c>
    </row>
    <row r="28" spans="1:17" ht="16.2">
      <c r="A28" s="60" t="s">
        <v>252</v>
      </c>
    </row>
    <row r="30" spans="1:17" ht="26.4">
      <c r="A30" s="30"/>
      <c r="B30" s="102" t="s">
        <v>104</v>
      </c>
      <c r="C30" s="102" t="s">
        <v>218</v>
      </c>
      <c r="D30" s="102" t="s">
        <v>105</v>
      </c>
      <c r="E30" s="102" t="s">
        <v>106</v>
      </c>
      <c r="F30" s="102" t="s">
        <v>107</v>
      </c>
      <c r="G30" s="102" t="s">
        <v>108</v>
      </c>
      <c r="H30" s="102" t="s">
        <v>141</v>
      </c>
    </row>
    <row r="31" spans="1:17">
      <c r="A31" s="81">
        <v>1992</v>
      </c>
      <c r="B31" s="106">
        <f>+B4/$H4*100</f>
        <v>71.771188545877465</v>
      </c>
      <c r="C31" s="106">
        <f t="shared" ref="C31:H31" si="1">+C4/$H4*100</f>
        <v>13.829859307603712</v>
      </c>
      <c r="D31" s="106">
        <f t="shared" si="1"/>
        <v>12.149680449854339</v>
      </c>
      <c r="E31" s="106">
        <f t="shared" si="1"/>
        <v>1.5695219168492129</v>
      </c>
      <c r="F31" s="106">
        <f t="shared" si="1"/>
        <v>0.55554300941713153</v>
      </c>
      <c r="G31" s="106">
        <f t="shared" si="1"/>
        <v>0.12420677039813915</v>
      </c>
      <c r="H31" s="106">
        <f t="shared" si="1"/>
        <v>100</v>
      </c>
    </row>
    <row r="32" spans="1:17">
      <c r="A32" s="81">
        <v>1993</v>
      </c>
      <c r="B32" s="106">
        <f t="shared" ref="B32:H47" si="2">+B5/$H5*100</f>
        <v>57.833191357546653</v>
      </c>
      <c r="C32" s="106">
        <f t="shared" si="2"/>
        <v>21.08340432122667</v>
      </c>
      <c r="D32" s="106">
        <f t="shared" si="2"/>
        <v>18.295516146519013</v>
      </c>
      <c r="E32" s="106">
        <f t="shared" si="2"/>
        <v>1.4210485557190426</v>
      </c>
      <c r="F32" s="106">
        <f t="shared" si="2"/>
        <v>0.92542399132657016</v>
      </c>
      <c r="G32" s="106">
        <f t="shared" si="2"/>
        <v>0.44141562766204601</v>
      </c>
      <c r="H32" s="106">
        <f t="shared" si="2"/>
        <v>100</v>
      </c>
    </row>
    <row r="33" spans="1:8">
      <c r="A33" s="81">
        <v>1994</v>
      </c>
      <c r="B33" s="106">
        <f t="shared" si="2"/>
        <v>68.830979764157803</v>
      </c>
      <c r="C33" s="106">
        <f t="shared" si="2"/>
        <v>15.176881642160431</v>
      </c>
      <c r="D33" s="106">
        <f t="shared" si="2"/>
        <v>12.654680448391323</v>
      </c>
      <c r="E33" s="106">
        <f t="shared" si="2"/>
        <v>0.66967535303537629</v>
      </c>
      <c r="F33" s="106">
        <f t="shared" si="2"/>
        <v>1.5795603435725725</v>
      </c>
      <c r="G33" s="106">
        <f t="shared" si="2"/>
        <v>1.0882224486824865</v>
      </c>
      <c r="H33" s="106">
        <f t="shared" si="2"/>
        <v>100</v>
      </c>
    </row>
    <row r="34" spans="1:8">
      <c r="A34" s="81">
        <v>1995</v>
      </c>
      <c r="B34" s="106">
        <f t="shared" si="2"/>
        <v>72.22942422613589</v>
      </c>
      <c r="C34" s="106">
        <f t="shared" si="2"/>
        <v>13.358838966705664</v>
      </c>
      <c r="D34" s="106">
        <f t="shared" si="2"/>
        <v>11.031713409428653</v>
      </c>
      <c r="E34" s="106">
        <f t="shared" si="2"/>
        <v>0.59126695544945773</v>
      </c>
      <c r="F34" s="106">
        <f t="shared" si="2"/>
        <v>2.0109400196035034</v>
      </c>
      <c r="G34" s="106">
        <f t="shared" si="2"/>
        <v>0.77781642267682682</v>
      </c>
      <c r="H34" s="106">
        <f t="shared" si="2"/>
        <v>100</v>
      </c>
    </row>
    <row r="35" spans="1:8">
      <c r="A35" s="81">
        <v>1996</v>
      </c>
      <c r="B35" s="106">
        <f t="shared" si="2"/>
        <v>69.450381192382537</v>
      </c>
      <c r="C35" s="106">
        <f t="shared" si="2"/>
        <v>14.472550958563271</v>
      </c>
      <c r="D35" s="106">
        <f t="shared" si="2"/>
        <v>12.880793645730327</v>
      </c>
      <c r="E35" s="106">
        <f t="shared" si="2"/>
        <v>0.77195444830776105</v>
      </c>
      <c r="F35" s="106">
        <f t="shared" si="2"/>
        <v>1.6427956234648635</v>
      </c>
      <c r="G35" s="106">
        <f t="shared" si="2"/>
        <v>0.78152413155124567</v>
      </c>
      <c r="H35" s="106">
        <f t="shared" si="2"/>
        <v>100</v>
      </c>
    </row>
    <row r="36" spans="1:8">
      <c r="A36" s="81">
        <v>1997</v>
      </c>
      <c r="B36" s="106">
        <f t="shared" si="2"/>
        <v>70.044099675893946</v>
      </c>
      <c r="C36" s="106">
        <f t="shared" si="2"/>
        <v>13.543382392008926</v>
      </c>
      <c r="D36" s="106">
        <f t="shared" si="2"/>
        <v>12.342596036342384</v>
      </c>
      <c r="E36" s="106">
        <f t="shared" si="2"/>
        <v>0.56851389405451358</v>
      </c>
      <c r="F36" s="106">
        <f t="shared" si="2"/>
        <v>2.6114446628765742</v>
      </c>
      <c r="G36" s="106">
        <f t="shared" si="2"/>
        <v>0.88996333882365442</v>
      </c>
      <c r="H36" s="106">
        <f t="shared" si="2"/>
        <v>100</v>
      </c>
    </row>
    <row r="37" spans="1:8">
      <c r="A37" s="81">
        <v>1998</v>
      </c>
      <c r="B37" s="106">
        <f t="shared" si="2"/>
        <v>69.055780617014648</v>
      </c>
      <c r="C37" s="106">
        <f t="shared" si="2"/>
        <v>13.524462449361172</v>
      </c>
      <c r="D37" s="106">
        <f t="shared" si="2"/>
        <v>11.941414770956685</v>
      </c>
      <c r="E37" s="106">
        <f t="shared" si="2"/>
        <v>0.91928949828607043</v>
      </c>
      <c r="F37" s="106">
        <f t="shared" si="2"/>
        <v>3.6553443440324087</v>
      </c>
      <c r="G37" s="106">
        <f t="shared" si="2"/>
        <v>0.90370832034901838</v>
      </c>
      <c r="H37" s="106">
        <f t="shared" si="2"/>
        <v>100</v>
      </c>
    </row>
    <row r="38" spans="1:8">
      <c r="A38" s="81">
        <v>1999</v>
      </c>
      <c r="B38" s="106">
        <f t="shared" si="2"/>
        <v>65.945779961396738</v>
      </c>
      <c r="C38" s="106">
        <f t="shared" si="2"/>
        <v>12.94086681874013</v>
      </c>
      <c r="D38" s="106">
        <f t="shared" si="2"/>
        <v>13.304965783470784</v>
      </c>
      <c r="E38" s="106">
        <f t="shared" si="2"/>
        <v>1.8468152307422356</v>
      </c>
      <c r="F38" s="106">
        <f t="shared" si="2"/>
        <v>5.1982804000701872</v>
      </c>
      <c r="G38" s="106">
        <f t="shared" si="2"/>
        <v>0.76329180557992626</v>
      </c>
      <c r="H38" s="106">
        <f t="shared" si="2"/>
        <v>100</v>
      </c>
    </row>
    <row r="39" spans="1:8">
      <c r="A39" s="81">
        <v>2000</v>
      </c>
      <c r="B39" s="106">
        <f t="shared" si="2"/>
        <v>68.147400302877344</v>
      </c>
      <c r="C39" s="106">
        <f t="shared" si="2"/>
        <v>14.235234729934376</v>
      </c>
      <c r="D39" s="106">
        <f t="shared" si="2"/>
        <v>11.431324858886697</v>
      </c>
      <c r="E39" s="106">
        <f t="shared" si="2"/>
        <v>1.5097976228718277</v>
      </c>
      <c r="F39" s="106">
        <f t="shared" si="2"/>
        <v>3.7630214308659538</v>
      </c>
      <c r="G39" s="106">
        <f t="shared" si="2"/>
        <v>0.91322105456381075</v>
      </c>
      <c r="H39" s="106">
        <f t="shared" si="2"/>
        <v>100</v>
      </c>
    </row>
    <row r="40" spans="1:8">
      <c r="A40" s="81">
        <v>2001</v>
      </c>
      <c r="B40" s="106">
        <f t="shared" si="2"/>
        <v>66.450648055832502</v>
      </c>
      <c r="C40" s="106">
        <f t="shared" si="2"/>
        <v>14.709205716184778</v>
      </c>
      <c r="D40" s="106">
        <f t="shared" si="2"/>
        <v>12.133599202392821</v>
      </c>
      <c r="E40" s="106">
        <f t="shared" si="2"/>
        <v>1.0967098703888334</v>
      </c>
      <c r="F40" s="106">
        <f t="shared" si="2"/>
        <v>5.0182784978398143</v>
      </c>
      <c r="G40" s="106">
        <f t="shared" si="2"/>
        <v>0.59155865736124957</v>
      </c>
      <c r="H40" s="106">
        <f t="shared" si="2"/>
        <v>100</v>
      </c>
    </row>
    <row r="41" spans="1:8">
      <c r="A41" s="81">
        <v>2002</v>
      </c>
      <c r="B41" s="106">
        <f t="shared" si="2"/>
        <v>64.694548339567035</v>
      </c>
      <c r="C41" s="106">
        <f t="shared" si="2"/>
        <v>15.408591182137595</v>
      </c>
      <c r="D41" s="106">
        <f t="shared" si="2"/>
        <v>12.719596509123882</v>
      </c>
      <c r="E41" s="106">
        <f t="shared" si="2"/>
        <v>1.1560693641618496</v>
      </c>
      <c r="F41" s="106">
        <f t="shared" si="2"/>
        <v>5.5763345800748043</v>
      </c>
      <c r="G41" s="106">
        <f t="shared" si="2"/>
        <v>0.4448600249348294</v>
      </c>
      <c r="H41" s="106">
        <f t="shared" si="2"/>
        <v>100</v>
      </c>
    </row>
    <row r="42" spans="1:8">
      <c r="A42" s="81">
        <v>2003</v>
      </c>
      <c r="B42" s="106">
        <f t="shared" si="2"/>
        <v>62.449441837890305</v>
      </c>
      <c r="C42" s="106">
        <f t="shared" si="2"/>
        <v>16.079228973582637</v>
      </c>
      <c r="D42" s="106">
        <f t="shared" si="2"/>
        <v>14.690179582591814</v>
      </c>
      <c r="E42" s="106">
        <f t="shared" si="2"/>
        <v>1.1093905285783623</v>
      </c>
      <c r="F42" s="106">
        <f t="shared" si="2"/>
        <v>5.3112071555689093</v>
      </c>
      <c r="G42" s="106">
        <f t="shared" si="2"/>
        <v>0.36055192178796769</v>
      </c>
      <c r="H42" s="106">
        <f t="shared" si="2"/>
        <v>100</v>
      </c>
    </row>
    <row r="43" spans="1:8">
      <c r="A43" s="81">
        <v>2004</v>
      </c>
      <c r="B43" s="106">
        <f t="shared" si="2"/>
        <v>59.972477549796231</v>
      </c>
      <c r="C43" s="106">
        <f t="shared" si="2"/>
        <v>16.763994989502656</v>
      </c>
      <c r="D43" s="106">
        <f t="shared" si="2"/>
        <v>17.586139976358922</v>
      </c>
      <c r="E43" s="106">
        <f t="shared" si="2"/>
        <v>1.0973694888939856</v>
      </c>
      <c r="F43" s="106">
        <f t="shared" si="2"/>
        <v>4.2130519927312502</v>
      </c>
      <c r="G43" s="106">
        <f t="shared" si="2"/>
        <v>0.36696600271695978</v>
      </c>
      <c r="H43" s="106">
        <f t="shared" si="2"/>
        <v>100</v>
      </c>
    </row>
    <row r="44" spans="1:8">
      <c r="A44" s="81">
        <v>2005</v>
      </c>
      <c r="B44" s="106">
        <f t="shared" si="2"/>
        <v>56.945601866690595</v>
      </c>
      <c r="C44" s="106">
        <f t="shared" si="2"/>
        <v>16.674572750932704</v>
      </c>
      <c r="D44" s="106">
        <f t="shared" si="2"/>
        <v>19.937435095321735</v>
      </c>
      <c r="E44" s="106">
        <f t="shared" si="2"/>
        <v>1.0038590238336389</v>
      </c>
      <c r="F44" s="106">
        <f t="shared" si="2"/>
        <v>5.0436544058257153</v>
      </c>
      <c r="G44" s="106">
        <f t="shared" si="2"/>
        <v>0.39487685739560763</v>
      </c>
      <c r="H44" s="106">
        <f t="shared" si="2"/>
        <v>100</v>
      </c>
    </row>
    <row r="45" spans="1:8">
      <c r="A45" s="81">
        <v>2006</v>
      </c>
      <c r="B45" s="106">
        <f t="shared" si="2"/>
        <v>54.997478032334278</v>
      </c>
      <c r="C45" s="106">
        <f t="shared" si="2"/>
        <v>18.858123833036892</v>
      </c>
      <c r="D45" s="106">
        <f t="shared" si="2"/>
        <v>20.119107665896802</v>
      </c>
      <c r="E45" s="106">
        <f t="shared" si="2"/>
        <v>0.80791455396568357</v>
      </c>
      <c r="F45" s="106">
        <f t="shared" si="2"/>
        <v>4.7014786694629533</v>
      </c>
      <c r="G45" s="106">
        <f t="shared" si="2"/>
        <v>0.51589724530338821</v>
      </c>
      <c r="H45" s="106">
        <f t="shared" si="2"/>
        <v>100</v>
      </c>
    </row>
    <row r="46" spans="1:8">
      <c r="A46" s="81">
        <v>2007</v>
      </c>
      <c r="B46" s="106">
        <f t="shared" si="2"/>
        <v>50.864257784130196</v>
      </c>
      <c r="C46" s="106">
        <f t="shared" si="2"/>
        <v>23.531052273796867</v>
      </c>
      <c r="D46" s="106">
        <f t="shared" si="2"/>
        <v>19.431420055428699</v>
      </c>
      <c r="E46" s="106">
        <f t="shared" si="2"/>
        <v>1.6332293318924194</v>
      </c>
      <c r="F46" s="106">
        <f t="shared" si="2"/>
        <v>4.1089284365504062</v>
      </c>
      <c r="G46" s="106">
        <f t="shared" si="2"/>
        <v>0.43111211820141421</v>
      </c>
      <c r="H46" s="106">
        <f t="shared" si="2"/>
        <v>100</v>
      </c>
    </row>
    <row r="47" spans="1:8">
      <c r="A47" s="81">
        <v>2008</v>
      </c>
      <c r="B47" s="106">
        <f t="shared" si="2"/>
        <v>49.379771810929057</v>
      </c>
      <c r="C47" s="106">
        <f t="shared" si="2"/>
        <v>26.053015355580339</v>
      </c>
      <c r="D47" s="106">
        <f t="shared" si="2"/>
        <v>19.60881873552372</v>
      </c>
      <c r="E47" s="106">
        <f t="shared" si="2"/>
        <v>0.82782877241142661</v>
      </c>
      <c r="F47" s="106">
        <f t="shared" si="2"/>
        <v>3.6287209402076006</v>
      </c>
      <c r="G47" s="106">
        <f t="shared" si="2"/>
        <v>0.50184438534785969</v>
      </c>
      <c r="H47" s="106">
        <f t="shared" si="2"/>
        <v>100</v>
      </c>
    </row>
    <row r="48" spans="1:8">
      <c r="A48" s="81">
        <v>2009</v>
      </c>
      <c r="B48" s="106">
        <f t="shared" ref="B48:H49" si="3">+B21/$H21*100</f>
        <v>51.517489536320745</v>
      </c>
      <c r="C48" s="106">
        <f t="shared" si="3"/>
        <v>26.632709495490204</v>
      </c>
      <c r="D48" s="106">
        <f t="shared" si="3"/>
        <v>15.981947166101094</v>
      </c>
      <c r="E48" s="106">
        <f t="shared" si="3"/>
        <v>0.95589892051700476</v>
      </c>
      <c r="F48" s="106">
        <f t="shared" si="3"/>
        <v>4.4251292170505057</v>
      </c>
      <c r="G48" s="106">
        <f t="shared" si="3"/>
        <v>0.48682566452044596</v>
      </c>
      <c r="H48" s="106">
        <f t="shared" si="3"/>
        <v>100</v>
      </c>
    </row>
    <row r="49" spans="1:8">
      <c r="A49" s="81">
        <v>2010</v>
      </c>
      <c r="B49" s="106">
        <f t="shared" si="3"/>
        <v>48.867831715210357</v>
      </c>
      <c r="C49" s="106">
        <f t="shared" si="3"/>
        <v>29.150550161812301</v>
      </c>
      <c r="D49" s="106">
        <f t="shared" si="3"/>
        <v>16.771003236245953</v>
      </c>
      <c r="E49" s="106">
        <f t="shared" si="3"/>
        <v>0.92789644012944983</v>
      </c>
      <c r="F49" s="106">
        <f t="shared" si="3"/>
        <v>3.8063430420711972</v>
      </c>
      <c r="G49" s="106">
        <f t="shared" si="3"/>
        <v>0.47637540453074428</v>
      </c>
      <c r="H49" s="106">
        <f t="shared" si="3"/>
        <v>100</v>
      </c>
    </row>
    <row r="50" spans="1:8">
      <c r="A50" t="s">
        <v>216</v>
      </c>
    </row>
    <row r="51" spans="1:8">
      <c r="A51" t="s">
        <v>217</v>
      </c>
    </row>
  </sheetData>
  <phoneticPr fontId="3"/>
  <pageMargins left="0.70000000000000007" right="0.70000000000000007" top="0.75000000000000011" bottom="0.75000000000000011" header="0.30000000000000004" footer="0.30000000000000004"/>
  <pageSetup paperSize="9" scale="60"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pane xSplit="2" ySplit="6" topLeftCell="C7" activePane="bottomRight" state="frozen"/>
      <selection pane="topRight" activeCell="C1" sqref="C1"/>
      <selection pane="bottomLeft" activeCell="A6" sqref="A6"/>
      <selection pane="bottomRight" activeCell="B2" sqref="B2"/>
    </sheetView>
  </sheetViews>
  <sheetFormatPr defaultColWidth="13" defaultRowHeight="13.8"/>
  <cols>
    <col min="1" max="1" width="3.44140625" style="190" customWidth="1"/>
    <col min="2" max="2" width="13" style="190"/>
    <col min="3" max="3" width="16.109375" style="190" customWidth="1"/>
    <col min="4" max="4" width="6.44140625" style="190" customWidth="1"/>
    <col min="5" max="5" width="16.109375" style="190" customWidth="1"/>
    <col min="6" max="6" width="6.33203125" style="190" customWidth="1"/>
    <col min="7" max="7" width="16.109375" style="190" customWidth="1"/>
    <col min="8" max="8" width="6.44140625" style="190" customWidth="1"/>
    <col min="9" max="9" width="16.109375" style="190" customWidth="1"/>
    <col min="10" max="10" width="6.44140625" style="190" customWidth="1"/>
    <col min="11" max="11" width="16.109375" style="190" customWidth="1"/>
    <col min="12" max="16384" width="13" style="190"/>
  </cols>
  <sheetData>
    <row r="1" spans="1:11" s="188" customFormat="1" ht="26.4">
      <c r="A1" s="187" t="s">
        <v>410</v>
      </c>
      <c r="B1" s="187"/>
      <c r="C1" s="187"/>
      <c r="D1" s="187"/>
      <c r="E1" s="187"/>
      <c r="F1" s="187"/>
      <c r="G1" s="187"/>
      <c r="H1" s="187"/>
      <c r="I1" s="187"/>
      <c r="J1" s="187"/>
    </row>
    <row r="2" spans="1:11" s="188" customFormat="1" ht="21">
      <c r="A2" s="187" t="s">
        <v>441</v>
      </c>
      <c r="B2" s="187"/>
      <c r="C2" s="187"/>
      <c r="D2" s="187"/>
      <c r="E2" s="187"/>
      <c r="F2" s="187"/>
      <c r="G2" s="187"/>
      <c r="H2" s="187"/>
      <c r="I2" s="187"/>
      <c r="J2" s="187"/>
    </row>
    <row r="3" spans="1:11" s="188" customFormat="1" ht="21.6" thickBot="1">
      <c r="A3" s="187"/>
      <c r="B3" s="187"/>
      <c r="C3" s="187"/>
      <c r="D3" s="187"/>
      <c r="E3" s="187"/>
      <c r="F3" s="187"/>
      <c r="G3" s="187"/>
      <c r="H3" s="187"/>
      <c r="I3" s="187"/>
    </row>
    <row r="4" spans="1:11" ht="18">
      <c r="A4" s="198"/>
      <c r="B4" s="198" t="s">
        <v>411</v>
      </c>
      <c r="C4" s="256" t="s">
        <v>412</v>
      </c>
      <c r="D4" s="257"/>
      <c r="E4" s="256" t="s">
        <v>413</v>
      </c>
      <c r="F4" s="257"/>
      <c r="G4" s="256" t="s">
        <v>414</v>
      </c>
      <c r="H4" s="257"/>
      <c r="I4" s="256" t="s">
        <v>415</v>
      </c>
      <c r="J4" s="258"/>
      <c r="K4" s="199" t="s">
        <v>416</v>
      </c>
    </row>
    <row r="5" spans="1:11" ht="54" customHeight="1">
      <c r="A5" s="189"/>
      <c r="B5" s="195" t="s">
        <v>417</v>
      </c>
      <c r="C5" s="259" t="s">
        <v>384</v>
      </c>
      <c r="D5" s="260"/>
      <c r="E5" s="259" t="s">
        <v>385</v>
      </c>
      <c r="F5" s="260"/>
      <c r="G5" s="259" t="s">
        <v>386</v>
      </c>
      <c r="H5" s="260"/>
      <c r="I5" s="259" t="s">
        <v>387</v>
      </c>
      <c r="J5" s="261"/>
      <c r="K5" s="196"/>
    </row>
    <row r="6" spans="1:11" s="213" customFormat="1" ht="18">
      <c r="A6" s="212"/>
      <c r="B6" s="206"/>
      <c r="C6" s="207" t="s">
        <v>418</v>
      </c>
      <c r="D6" s="197" t="s">
        <v>388</v>
      </c>
      <c r="E6" s="207" t="s">
        <v>418</v>
      </c>
      <c r="F6" s="197" t="s">
        <v>388</v>
      </c>
      <c r="G6" s="207" t="s">
        <v>418</v>
      </c>
      <c r="H6" s="197" t="s">
        <v>388</v>
      </c>
      <c r="I6" s="207" t="s">
        <v>418</v>
      </c>
      <c r="J6" s="197" t="s">
        <v>388</v>
      </c>
      <c r="K6" s="207" t="s">
        <v>418</v>
      </c>
    </row>
    <row r="7" spans="1:11">
      <c r="A7" s="253">
        <v>1897</v>
      </c>
      <c r="B7" s="253"/>
      <c r="C7" s="186">
        <v>421968</v>
      </c>
      <c r="D7" s="191">
        <v>58.07240058131854</v>
      </c>
      <c r="E7" s="186">
        <v>257221</v>
      </c>
      <c r="F7" s="191">
        <v>35.399463821728986</v>
      </c>
      <c r="G7" s="186">
        <v>17355</v>
      </c>
      <c r="H7" s="191">
        <v>2.3884429911481044</v>
      </c>
      <c r="I7" s="186">
        <v>29990</v>
      </c>
      <c r="J7" s="191">
        <v>4.127306557449244</v>
      </c>
      <c r="K7" s="186">
        <v>726624</v>
      </c>
    </row>
    <row r="8" spans="1:11">
      <c r="A8" s="253">
        <v>1898</v>
      </c>
      <c r="B8" s="253"/>
      <c r="C8" s="186">
        <v>441127</v>
      </c>
      <c r="D8" s="191">
        <v>60.207978467854652</v>
      </c>
      <c r="E8" s="186">
        <v>241289</v>
      </c>
      <c r="F8" s="191">
        <v>32.932744802585603</v>
      </c>
      <c r="G8" s="186">
        <v>17423</v>
      </c>
      <c r="H8" s="191">
        <v>2.3780081673654787</v>
      </c>
      <c r="I8" s="186">
        <v>32833</v>
      </c>
      <c r="J8" s="191">
        <v>4.4812685621942698</v>
      </c>
      <c r="K8" s="186">
        <v>732672</v>
      </c>
    </row>
    <row r="9" spans="1:11">
      <c r="A9" s="253">
        <v>1899</v>
      </c>
      <c r="B9" s="253"/>
      <c r="C9" s="186">
        <v>326519</v>
      </c>
      <c r="D9" s="191">
        <v>52.077807532261644</v>
      </c>
      <c r="E9" s="186">
        <v>252986</v>
      </c>
      <c r="F9" s="191">
        <v>40.349738350162603</v>
      </c>
      <c r="G9" s="186">
        <v>17658</v>
      </c>
      <c r="H9" s="191">
        <v>2.8163443027960886</v>
      </c>
      <c r="I9" s="186">
        <v>29819</v>
      </c>
      <c r="J9" s="191">
        <v>4.7559503208220955</v>
      </c>
      <c r="K9" s="186">
        <v>626983</v>
      </c>
    </row>
    <row r="10" spans="1:11">
      <c r="A10" s="253">
        <v>1900</v>
      </c>
      <c r="B10" s="253"/>
      <c r="C10" s="186">
        <v>393332</v>
      </c>
      <c r="D10" s="191">
        <v>54.902584803843567</v>
      </c>
      <c r="E10" s="186">
        <v>272319</v>
      </c>
      <c r="F10" s="191">
        <v>38.011188998601376</v>
      </c>
      <c r="G10" s="186">
        <v>18204</v>
      </c>
      <c r="H10" s="191">
        <v>2.5409746823781649</v>
      </c>
      <c r="I10" s="186">
        <v>32561</v>
      </c>
      <c r="J10" s="191">
        <v>4.544972348545123</v>
      </c>
      <c r="K10" s="186">
        <v>716418</v>
      </c>
    </row>
    <row r="11" spans="1:11">
      <c r="A11" s="253">
        <v>1901</v>
      </c>
      <c r="B11" s="253"/>
      <c r="C11" s="186">
        <v>442413</v>
      </c>
      <c r="D11" s="191">
        <v>58.091238906330631</v>
      </c>
      <c r="E11" s="186">
        <v>259473</v>
      </c>
      <c r="F11" s="191">
        <v>34.070219529585088</v>
      </c>
      <c r="G11" s="186">
        <v>20567</v>
      </c>
      <c r="H11" s="191">
        <v>2.7005592299197856</v>
      </c>
      <c r="I11" s="186">
        <v>39129</v>
      </c>
      <c r="J11" s="191">
        <v>5.1378510287125634</v>
      </c>
      <c r="K11" s="186">
        <v>761583</v>
      </c>
    </row>
    <row r="12" spans="1:11">
      <c r="A12" s="253">
        <v>1902</v>
      </c>
      <c r="B12" s="253"/>
      <c r="C12" s="186">
        <v>539863</v>
      </c>
      <c r="D12" s="191">
        <v>62.751272198083974</v>
      </c>
      <c r="E12" s="186">
        <v>260892</v>
      </c>
      <c r="F12" s="191">
        <v>30.324924853717562</v>
      </c>
      <c r="G12" s="186">
        <v>21744</v>
      </c>
      <c r="H12" s="191">
        <v>2.5274257777901763</v>
      </c>
      <c r="I12" s="186">
        <v>37824</v>
      </c>
      <c r="J12" s="191">
        <v>4.3964934059573046</v>
      </c>
      <c r="K12" s="186">
        <v>860322</v>
      </c>
    </row>
    <row r="13" spans="1:11">
      <c r="A13" s="253">
        <v>1903</v>
      </c>
      <c r="B13" s="253"/>
      <c r="C13" s="186">
        <v>613083</v>
      </c>
      <c r="D13" s="191">
        <v>61.236041471064141</v>
      </c>
      <c r="E13" s="186">
        <v>318945</v>
      </c>
      <c r="F13" s="191">
        <v>31.856908847559879</v>
      </c>
      <c r="G13" s="186">
        <v>20570</v>
      </c>
      <c r="H13" s="191">
        <v>2.0545756007910665</v>
      </c>
      <c r="I13" s="186">
        <v>48582</v>
      </c>
      <c r="J13" s="191">
        <v>4.8524740805849103</v>
      </c>
      <c r="K13" s="186">
        <v>1001180</v>
      </c>
    </row>
    <row r="14" spans="1:11">
      <c r="A14" s="253">
        <v>1904</v>
      </c>
      <c r="B14" s="253"/>
      <c r="C14" s="186">
        <v>635647</v>
      </c>
      <c r="D14" s="191">
        <v>63.16153989087654</v>
      </c>
      <c r="E14" s="186">
        <v>305782</v>
      </c>
      <c r="F14" s="191">
        <v>30.384257285745086</v>
      </c>
      <c r="G14" s="186">
        <v>16343</v>
      </c>
      <c r="H14" s="191">
        <v>1.6239344265552975</v>
      </c>
      <c r="I14" s="186">
        <v>48611</v>
      </c>
      <c r="J14" s="191">
        <v>4.8302683968230786</v>
      </c>
      <c r="K14" s="186">
        <v>1006383</v>
      </c>
    </row>
    <row r="15" spans="1:11">
      <c r="A15" s="253">
        <v>1905</v>
      </c>
      <c r="B15" s="253"/>
      <c r="C15" s="186">
        <v>712458</v>
      </c>
      <c r="D15" s="191">
        <v>66.132132828997754</v>
      </c>
      <c r="E15" s="186">
        <v>297335</v>
      </c>
      <c r="F15" s="191">
        <v>27.599378089248834</v>
      </c>
      <c r="G15" s="186">
        <v>16277</v>
      </c>
      <c r="H15" s="191">
        <v>1.5108718353328847</v>
      </c>
      <c r="I15" s="186">
        <v>51255</v>
      </c>
      <c r="J15" s="191">
        <v>4.7576172464205317</v>
      </c>
      <c r="K15" s="186">
        <v>1077325</v>
      </c>
    </row>
    <row r="16" spans="1:11">
      <c r="A16" s="253">
        <v>1906</v>
      </c>
      <c r="B16" s="253"/>
      <c r="C16" s="186">
        <v>638095</v>
      </c>
      <c r="D16" s="191">
        <v>58.279583445217128</v>
      </c>
      <c r="E16" s="186">
        <v>356255</v>
      </c>
      <c r="F16" s="191">
        <v>32.538090723600448</v>
      </c>
      <c r="G16" s="186">
        <v>28056</v>
      </c>
      <c r="H16" s="191">
        <v>2.562458557329256</v>
      </c>
      <c r="I16" s="186">
        <v>72480</v>
      </c>
      <c r="J16" s="191">
        <v>6.6198672738531679</v>
      </c>
      <c r="K16" s="186">
        <v>1094886</v>
      </c>
    </row>
    <row r="17" spans="1:11">
      <c r="A17" s="253">
        <v>1907</v>
      </c>
      <c r="B17" s="253"/>
      <c r="C17" s="186">
        <v>584530</v>
      </c>
      <c r="D17" s="191">
        <v>55.510341297479329</v>
      </c>
      <c r="E17" s="186">
        <v>390365</v>
      </c>
      <c r="F17" s="191">
        <v>37.071312645356983</v>
      </c>
      <c r="G17" s="186">
        <v>23654</v>
      </c>
      <c r="H17" s="191">
        <v>2.2463203138428751</v>
      </c>
      <c r="I17" s="186">
        <v>54462</v>
      </c>
      <c r="J17" s="191">
        <v>5.1720257433208197</v>
      </c>
      <c r="K17" s="186">
        <v>1053011</v>
      </c>
    </row>
    <row r="18" spans="1:11">
      <c r="A18" s="253">
        <v>1908</v>
      </c>
      <c r="B18" s="253"/>
      <c r="C18" s="186">
        <v>543383</v>
      </c>
      <c r="D18" s="191">
        <v>54.433558727773601</v>
      </c>
      <c r="E18" s="186">
        <v>377746</v>
      </c>
      <c r="F18" s="191">
        <v>37.84082143751565</v>
      </c>
      <c r="G18" s="186">
        <v>24368</v>
      </c>
      <c r="H18" s="191">
        <v>2.4410718757826197</v>
      </c>
      <c r="I18" s="186">
        <v>52753</v>
      </c>
      <c r="J18" s="191">
        <v>5.2845479589281243</v>
      </c>
      <c r="K18" s="186">
        <v>998250</v>
      </c>
    </row>
    <row r="19" spans="1:11">
      <c r="A19" s="253">
        <v>1909</v>
      </c>
      <c r="B19" s="253"/>
      <c r="C19" s="186">
        <v>922680</v>
      </c>
      <c r="D19" s="191">
        <v>64.62815416673962</v>
      </c>
      <c r="E19" s="186">
        <v>423449</v>
      </c>
      <c r="F19" s="191">
        <v>29.660041676151781</v>
      </c>
      <c r="G19" s="186">
        <v>25971</v>
      </c>
      <c r="H19" s="191">
        <v>1.8191114924615195</v>
      </c>
      <c r="I19" s="186">
        <v>55575</v>
      </c>
      <c r="J19" s="191">
        <v>3.8926926646470661</v>
      </c>
      <c r="K19" s="186">
        <v>1427675</v>
      </c>
    </row>
    <row r="20" spans="1:11">
      <c r="A20" s="253">
        <v>1910</v>
      </c>
      <c r="B20" s="253"/>
      <c r="C20" s="186">
        <v>927517</v>
      </c>
      <c r="D20" s="191">
        <v>64.007080330001344</v>
      </c>
      <c r="E20" s="186">
        <v>436934</v>
      </c>
      <c r="F20" s="191">
        <v>30.152406518596219</v>
      </c>
      <c r="G20" s="186">
        <v>30120</v>
      </c>
      <c r="H20" s="191">
        <v>2.0785530179389062</v>
      </c>
      <c r="I20" s="186">
        <v>54514</v>
      </c>
      <c r="J20" s="191">
        <v>3.7619601334635302</v>
      </c>
      <c r="K20" s="186">
        <v>1449085</v>
      </c>
    </row>
    <row r="21" spans="1:11">
      <c r="A21" s="253">
        <v>1911</v>
      </c>
      <c r="B21" s="253"/>
      <c r="C21" s="186">
        <v>1017550</v>
      </c>
      <c r="D21" s="191">
        <v>63.940113521899747</v>
      </c>
      <c r="E21" s="186">
        <v>482028</v>
      </c>
      <c r="F21" s="191">
        <v>30.289347000869039</v>
      </c>
      <c r="G21" s="186">
        <v>26390</v>
      </c>
      <c r="H21" s="191">
        <v>1.6582768373474859</v>
      </c>
      <c r="I21" s="186">
        <v>65443</v>
      </c>
      <c r="J21" s="191">
        <v>4.1122626398837259</v>
      </c>
      <c r="K21" s="186">
        <v>1591411</v>
      </c>
    </row>
    <row r="22" spans="1:11">
      <c r="A22" s="253">
        <v>1912</v>
      </c>
      <c r="B22" s="253"/>
      <c r="C22" s="186">
        <v>821452</v>
      </c>
      <c r="D22" s="191">
        <v>54.085700722348015</v>
      </c>
      <c r="E22" s="186">
        <v>589045</v>
      </c>
      <c r="F22" s="191">
        <v>38.783655748595763</v>
      </c>
      <c r="G22" s="186">
        <v>31021</v>
      </c>
      <c r="H22" s="191">
        <v>2.0424717720669712</v>
      </c>
      <c r="I22" s="186">
        <v>77279</v>
      </c>
      <c r="J22" s="191">
        <v>5.0881717569892491</v>
      </c>
      <c r="K22" s="186">
        <v>1518797</v>
      </c>
    </row>
    <row r="23" spans="1:11">
      <c r="A23" s="253">
        <v>1913</v>
      </c>
      <c r="B23" s="253"/>
      <c r="C23" s="186">
        <v>839853</v>
      </c>
      <c r="D23" s="191">
        <v>55.248579895864516</v>
      </c>
      <c r="E23" s="186">
        <v>561027</v>
      </c>
      <c r="F23" s="191">
        <v>36.90639318218448</v>
      </c>
      <c r="G23" s="186">
        <v>34359</v>
      </c>
      <c r="H23" s="191">
        <v>2.2602597795590524</v>
      </c>
      <c r="I23" s="186">
        <v>84896</v>
      </c>
      <c r="J23" s="191">
        <v>5.5847671423919589</v>
      </c>
      <c r="K23" s="186">
        <v>1520135</v>
      </c>
    </row>
    <row r="24" spans="1:11">
      <c r="A24" s="253">
        <v>1914</v>
      </c>
      <c r="B24" s="253"/>
      <c r="C24" s="186">
        <v>523417</v>
      </c>
      <c r="D24" s="191">
        <v>54.745578345134874</v>
      </c>
      <c r="E24" s="186">
        <v>349066</v>
      </c>
      <c r="F24" s="191">
        <v>36.509742806639544</v>
      </c>
      <c r="G24" s="186">
        <v>14517</v>
      </c>
      <c r="H24" s="191">
        <v>1.5183717014088631</v>
      </c>
      <c r="I24" s="186">
        <v>69090</v>
      </c>
      <c r="J24" s="191">
        <v>7.2263071468167226</v>
      </c>
      <c r="K24" s="186">
        <v>956090</v>
      </c>
    </row>
    <row r="25" spans="1:11">
      <c r="A25" s="253">
        <v>1915</v>
      </c>
      <c r="B25" s="253"/>
      <c r="C25" s="186">
        <v>201815</v>
      </c>
      <c r="D25" s="191">
        <v>50.22347536544941</v>
      </c>
      <c r="E25" s="186">
        <v>144656</v>
      </c>
      <c r="F25" s="191">
        <v>35.998944837918145</v>
      </c>
      <c r="G25" s="186">
        <v>155</v>
      </c>
      <c r="H25" s="191">
        <v>3.8573142143273093E-2</v>
      </c>
      <c r="I25" s="186">
        <v>55208</v>
      </c>
      <c r="J25" s="191">
        <v>13.739006654489167</v>
      </c>
      <c r="K25" s="186">
        <v>401834</v>
      </c>
    </row>
    <row r="26" spans="1:11">
      <c r="A26" s="253">
        <v>1916</v>
      </c>
      <c r="B26" s="253"/>
      <c r="C26" s="186">
        <v>175806</v>
      </c>
      <c r="D26" s="191">
        <v>30.453302199734278</v>
      </c>
      <c r="E26" s="186">
        <v>325997</v>
      </c>
      <c r="F26" s="191">
        <v>56.469546871021322</v>
      </c>
      <c r="G26" s="186">
        <v>376</v>
      </c>
      <c r="H26" s="191">
        <v>6.5131119683629057E-2</v>
      </c>
      <c r="I26" s="186">
        <v>75418</v>
      </c>
      <c r="J26" s="191">
        <v>13.063986128457275</v>
      </c>
      <c r="K26" s="186">
        <v>577297</v>
      </c>
    </row>
    <row r="27" spans="1:11" ht="14.4" thickBot="1">
      <c r="A27" s="254">
        <v>1917</v>
      </c>
      <c r="B27" s="254"/>
      <c r="C27" s="192">
        <v>51467</v>
      </c>
      <c r="D27" s="193">
        <v>11.092910426046904</v>
      </c>
      <c r="E27" s="192">
        <v>383815</v>
      </c>
      <c r="F27" s="193">
        <v>82.725346633244456</v>
      </c>
      <c r="G27" s="192">
        <v>5</v>
      </c>
      <c r="H27" s="193">
        <v>1.0776721419595958E-3</v>
      </c>
      <c r="I27" s="192">
        <v>28676</v>
      </c>
      <c r="J27" s="193">
        <v>6.1806652685666741</v>
      </c>
      <c r="K27" s="192">
        <v>463963</v>
      </c>
    </row>
    <row r="28" spans="1:11">
      <c r="A28" s="200"/>
      <c r="B28" s="200"/>
      <c r="C28" s="201"/>
      <c r="D28" s="202"/>
      <c r="E28" s="201"/>
      <c r="F28" s="202"/>
      <c r="G28" s="201"/>
      <c r="H28" s="202"/>
      <c r="I28" s="201"/>
      <c r="J28" s="202"/>
      <c r="K28" s="201"/>
    </row>
    <row r="29" spans="1:11" ht="18.899999999999999" customHeight="1">
      <c r="A29" s="203" t="s">
        <v>427</v>
      </c>
    </row>
    <row r="30" spans="1:11" ht="18.899999999999999" customHeight="1">
      <c r="A30" s="255" t="s">
        <v>419</v>
      </c>
      <c r="B30" s="255"/>
      <c r="C30" s="255"/>
      <c r="D30" s="255"/>
      <c r="E30" s="255"/>
      <c r="F30" s="255"/>
      <c r="G30" s="255"/>
      <c r="H30" s="255"/>
      <c r="I30" s="255"/>
      <c r="J30" s="255"/>
      <c r="K30" s="255"/>
    </row>
    <row r="31" spans="1:11" ht="18.899999999999999" customHeight="1">
      <c r="A31" s="255"/>
      <c r="B31" s="255"/>
      <c r="C31" s="255"/>
      <c r="D31" s="255"/>
      <c r="E31" s="255"/>
      <c r="F31" s="255"/>
      <c r="G31" s="255"/>
      <c r="H31" s="255"/>
      <c r="I31" s="255"/>
      <c r="J31" s="255"/>
      <c r="K31" s="255"/>
    </row>
    <row r="32" spans="1:11" ht="18.899999999999999" customHeight="1">
      <c r="A32" s="255" t="s">
        <v>420</v>
      </c>
      <c r="B32" s="255"/>
      <c r="C32" s="255"/>
      <c r="D32" s="255"/>
      <c r="E32" s="255"/>
      <c r="F32" s="255"/>
      <c r="G32" s="255"/>
      <c r="H32" s="255"/>
      <c r="I32" s="255"/>
      <c r="J32" s="255"/>
      <c r="K32" s="255"/>
    </row>
    <row r="33" spans="1:11" ht="18.899999999999999" customHeight="1">
      <c r="A33" s="255"/>
      <c r="B33" s="255"/>
      <c r="C33" s="255"/>
      <c r="D33" s="255"/>
      <c r="E33" s="255"/>
      <c r="F33" s="255"/>
      <c r="G33" s="255"/>
      <c r="H33" s="255"/>
      <c r="I33" s="255"/>
      <c r="J33" s="255"/>
      <c r="K33" s="255"/>
    </row>
    <row r="34" spans="1:11" ht="18.899999999999999" customHeight="1">
      <c r="A34" s="190" t="s">
        <v>421</v>
      </c>
      <c r="B34" s="194"/>
    </row>
    <row r="35" spans="1:11" ht="18.899999999999999" customHeight="1">
      <c r="A35" s="190" t="s">
        <v>422</v>
      </c>
      <c r="B35" s="194"/>
    </row>
    <row r="36" spans="1:11" ht="18.899999999999999" customHeight="1">
      <c r="A36" s="255" t="s">
        <v>423</v>
      </c>
      <c r="B36" s="255"/>
      <c r="C36" s="255"/>
      <c r="D36" s="255"/>
      <c r="E36" s="255"/>
      <c r="F36" s="255"/>
      <c r="G36" s="255"/>
      <c r="H36" s="255"/>
      <c r="I36" s="255"/>
      <c r="J36" s="255"/>
      <c r="K36" s="255"/>
    </row>
    <row r="37" spans="1:11" ht="18.899999999999999" customHeight="1">
      <c r="A37" s="255"/>
      <c r="B37" s="255"/>
      <c r="C37" s="255"/>
      <c r="D37" s="255"/>
      <c r="E37" s="255"/>
      <c r="F37" s="255"/>
      <c r="G37" s="255"/>
      <c r="H37" s="255"/>
      <c r="I37" s="255"/>
      <c r="J37" s="255"/>
      <c r="K37" s="255"/>
    </row>
    <row r="38" spans="1:11" ht="18.899999999999999" customHeight="1">
      <c r="A38" s="204"/>
      <c r="B38" s="205"/>
      <c r="C38" s="205"/>
      <c r="D38" s="205"/>
      <c r="E38" s="205"/>
      <c r="F38" s="205"/>
      <c r="G38" s="205"/>
      <c r="H38" s="205"/>
      <c r="I38" s="205"/>
      <c r="J38" s="205"/>
      <c r="K38" s="205"/>
    </row>
    <row r="39" spans="1:11" ht="18.899999999999999" customHeight="1">
      <c r="A39" s="203" t="s">
        <v>428</v>
      </c>
    </row>
    <row r="40" spans="1:11" ht="18.899999999999999" customHeight="1">
      <c r="A40" s="190" t="s">
        <v>429</v>
      </c>
    </row>
    <row r="41" spans="1:11" ht="18.899999999999999" customHeight="1">
      <c r="A41" s="190" t="s">
        <v>430</v>
      </c>
    </row>
    <row r="42" spans="1:11" ht="18.899999999999999" customHeight="1"/>
  </sheetData>
  <mergeCells count="32">
    <mergeCell ref="C4:D4"/>
    <mergeCell ref="E4:F4"/>
    <mergeCell ref="G4:H4"/>
    <mergeCell ref="I4:J4"/>
    <mergeCell ref="C5:D5"/>
    <mergeCell ref="E5:F5"/>
    <mergeCell ref="G5:H5"/>
    <mergeCell ref="I5:J5"/>
    <mergeCell ref="A32:K33"/>
    <mergeCell ref="A36:K37"/>
    <mergeCell ref="A18:B18"/>
    <mergeCell ref="A7:B7"/>
    <mergeCell ref="A8:B8"/>
    <mergeCell ref="A9:B9"/>
    <mergeCell ref="A10:B10"/>
    <mergeCell ref="A11:B11"/>
    <mergeCell ref="A12:B12"/>
    <mergeCell ref="A13:B13"/>
    <mergeCell ref="A14:B14"/>
    <mergeCell ref="A15:B15"/>
    <mergeCell ref="A16:B16"/>
    <mergeCell ref="A17:B17"/>
    <mergeCell ref="A24:B24"/>
    <mergeCell ref="A25:B25"/>
    <mergeCell ref="A26:B26"/>
    <mergeCell ref="A27:B27"/>
    <mergeCell ref="A30:K31"/>
    <mergeCell ref="A19:B19"/>
    <mergeCell ref="A20:B20"/>
    <mergeCell ref="A21:B21"/>
    <mergeCell ref="A22:B22"/>
    <mergeCell ref="A23:B23"/>
  </mergeCells>
  <phoneticPr fontId="3"/>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pane xSplit="2" ySplit="6" topLeftCell="C7" activePane="bottomRight" state="frozen"/>
      <selection activeCell="A36" sqref="A36"/>
      <selection pane="topRight" activeCell="A36" sqref="A36"/>
      <selection pane="bottomLeft" activeCell="A36" sqref="A36"/>
      <selection pane="bottomRight" activeCell="A2" sqref="A2"/>
    </sheetView>
  </sheetViews>
  <sheetFormatPr defaultColWidth="13" defaultRowHeight="13.8"/>
  <cols>
    <col min="1" max="1" width="3.44140625" style="190" customWidth="1"/>
    <col min="2" max="2" width="13" style="190"/>
    <col min="3" max="3" width="15.33203125" style="190" customWidth="1"/>
    <col min="4" max="4" width="6.44140625" style="190" customWidth="1"/>
    <col min="5" max="5" width="15.33203125" style="190" customWidth="1"/>
    <col min="6" max="6" width="6.44140625" style="190" customWidth="1"/>
    <col min="7" max="7" width="15.33203125" style="190" customWidth="1"/>
    <col min="8" max="8" width="6.44140625" style="190" customWidth="1"/>
    <col min="9" max="9" width="15.33203125" style="190" customWidth="1"/>
    <col min="10" max="10" width="6.44140625" style="190" customWidth="1"/>
    <col min="11" max="11" width="15.33203125" style="190" customWidth="1"/>
    <col min="12" max="16384" width="13" style="190"/>
  </cols>
  <sheetData>
    <row r="1" spans="1:11" s="188" customFormat="1" ht="26.4">
      <c r="A1" s="187" t="s">
        <v>424</v>
      </c>
      <c r="B1" s="187"/>
      <c r="C1" s="187"/>
      <c r="D1" s="187"/>
      <c r="E1" s="187"/>
      <c r="F1" s="187"/>
      <c r="G1" s="187"/>
      <c r="H1" s="187"/>
      <c r="I1" s="187"/>
      <c r="J1" s="187"/>
    </row>
    <row r="2" spans="1:11" s="188" customFormat="1" ht="21">
      <c r="A2" s="187" t="s">
        <v>442</v>
      </c>
      <c r="B2" s="187"/>
      <c r="C2" s="187"/>
      <c r="D2" s="187"/>
      <c r="E2" s="187"/>
      <c r="F2" s="187"/>
      <c r="G2" s="187"/>
      <c r="H2" s="187"/>
      <c r="I2" s="187"/>
      <c r="J2" s="187"/>
    </row>
    <row r="3" spans="1:11" s="188" customFormat="1" ht="21.6" thickBot="1">
      <c r="A3" s="187"/>
      <c r="B3" s="187"/>
      <c r="C3" s="187"/>
      <c r="D3" s="187"/>
      <c r="E3" s="187"/>
      <c r="F3" s="187"/>
      <c r="G3" s="187"/>
      <c r="H3" s="187"/>
      <c r="I3" s="187"/>
    </row>
    <row r="4" spans="1:11" ht="18">
      <c r="A4" s="198"/>
      <c r="B4" s="198" t="s">
        <v>411</v>
      </c>
      <c r="C4" s="256" t="s">
        <v>412</v>
      </c>
      <c r="D4" s="257"/>
      <c r="E4" s="256" t="s">
        <v>413</v>
      </c>
      <c r="F4" s="257"/>
      <c r="G4" s="256" t="s">
        <v>414</v>
      </c>
      <c r="H4" s="257"/>
      <c r="I4" s="256" t="s">
        <v>415</v>
      </c>
      <c r="J4" s="258"/>
      <c r="K4" s="199" t="s">
        <v>416</v>
      </c>
    </row>
    <row r="5" spans="1:11" ht="54">
      <c r="A5" s="189"/>
      <c r="B5" s="195" t="s">
        <v>417</v>
      </c>
      <c r="C5" s="259" t="s">
        <v>27</v>
      </c>
      <c r="D5" s="260"/>
      <c r="E5" s="259" t="s">
        <v>379</v>
      </c>
      <c r="F5" s="260"/>
      <c r="G5" s="259" t="s">
        <v>380</v>
      </c>
      <c r="H5" s="260"/>
      <c r="I5" s="259" t="s">
        <v>381</v>
      </c>
      <c r="J5" s="261"/>
      <c r="K5" s="196"/>
    </row>
    <row r="6" spans="1:11" s="211" customFormat="1" ht="18">
      <c r="A6" s="208"/>
      <c r="B6" s="208"/>
      <c r="C6" s="209" t="s">
        <v>418</v>
      </c>
      <c r="D6" s="210" t="s">
        <v>382</v>
      </c>
      <c r="E6" s="209" t="s">
        <v>418</v>
      </c>
      <c r="F6" s="210" t="s">
        <v>383</v>
      </c>
      <c r="G6" s="209" t="s">
        <v>418</v>
      </c>
      <c r="H6" s="210" t="s">
        <v>383</v>
      </c>
      <c r="I6" s="209" t="s">
        <v>418</v>
      </c>
      <c r="J6" s="210" t="s">
        <v>383</v>
      </c>
      <c r="K6" s="209" t="s">
        <v>418</v>
      </c>
    </row>
    <row r="7" spans="1:11">
      <c r="A7" s="253">
        <v>1897</v>
      </c>
      <c r="B7" s="253"/>
      <c r="C7" s="186">
        <v>97930</v>
      </c>
      <c r="D7" s="191">
        <v>17.4875624555802</v>
      </c>
      <c r="E7" s="186">
        <v>302022</v>
      </c>
      <c r="F7" s="191">
        <v>53.932692616759347</v>
      </c>
      <c r="G7" s="186">
        <v>3389</v>
      </c>
      <c r="H7" s="191">
        <v>0.6051807327883314</v>
      </c>
      <c r="I7" s="186">
        <v>156657</v>
      </c>
      <c r="J7" s="191">
        <v>27.974564194872126</v>
      </c>
      <c r="K7" s="186">
        <v>559998</v>
      </c>
    </row>
    <row r="8" spans="1:11">
      <c r="A8" s="253">
        <v>1898</v>
      </c>
      <c r="B8" s="253"/>
      <c r="C8" s="186">
        <v>105391</v>
      </c>
      <c r="D8" s="191">
        <v>17.068501714283862</v>
      </c>
      <c r="E8" s="186">
        <v>314111</v>
      </c>
      <c r="F8" s="191">
        <v>50.871555844193708</v>
      </c>
      <c r="G8" s="186">
        <v>3660</v>
      </c>
      <c r="H8" s="191">
        <v>0.59275190741409545</v>
      </c>
      <c r="I8" s="186">
        <v>194296</v>
      </c>
      <c r="J8" s="191">
        <v>31.467028580035272</v>
      </c>
      <c r="K8" s="186">
        <v>617459</v>
      </c>
    </row>
    <row r="9" spans="1:11">
      <c r="A9" s="253">
        <v>1899</v>
      </c>
      <c r="B9" s="253"/>
      <c r="C9" s="186">
        <v>107973</v>
      </c>
      <c r="D9" s="191">
        <v>16.598845476836516</v>
      </c>
      <c r="E9" s="186">
        <v>314120</v>
      </c>
      <c r="F9" s="191">
        <v>48.290121985902829</v>
      </c>
      <c r="G9" s="186">
        <v>4136</v>
      </c>
      <c r="H9" s="191">
        <v>0.63583326287308695</v>
      </c>
      <c r="I9" s="186">
        <v>224257</v>
      </c>
      <c r="J9" s="191">
        <v>34.475353005834108</v>
      </c>
      <c r="K9" s="186">
        <v>650485</v>
      </c>
    </row>
    <row r="10" spans="1:11">
      <c r="A10" s="253">
        <v>1900</v>
      </c>
      <c r="B10" s="253"/>
      <c r="C10" s="186">
        <v>112756</v>
      </c>
      <c r="D10" s="191">
        <v>18.001299536860387</v>
      </c>
      <c r="E10" s="186">
        <v>320778</v>
      </c>
      <c r="F10" s="191">
        <v>51.211650491636831</v>
      </c>
      <c r="G10" s="186">
        <v>2976</v>
      </c>
      <c r="H10" s="191">
        <v>0.4751132305304952</v>
      </c>
      <c r="I10" s="186">
        <v>189864</v>
      </c>
      <c r="J10" s="191">
        <v>30.311457796183451</v>
      </c>
      <c r="K10" s="186">
        <v>626377</v>
      </c>
    </row>
    <row r="11" spans="1:11">
      <c r="A11" s="253">
        <v>1901</v>
      </c>
      <c r="B11" s="253"/>
      <c r="C11" s="186">
        <v>118368</v>
      </c>
      <c r="D11" s="191">
        <v>19.946581286598981</v>
      </c>
      <c r="E11" s="186">
        <v>304548</v>
      </c>
      <c r="F11" s="191">
        <v>51.320385895437504</v>
      </c>
      <c r="G11" s="186">
        <v>4015</v>
      </c>
      <c r="H11" s="191">
        <v>0.67658086531575179</v>
      </c>
      <c r="I11" s="186">
        <v>166495</v>
      </c>
      <c r="J11" s="191">
        <v>28.056620465939254</v>
      </c>
      <c r="K11" s="186">
        <v>593425</v>
      </c>
    </row>
    <row r="12" spans="1:11">
      <c r="A12" s="253">
        <v>1902</v>
      </c>
      <c r="B12" s="253"/>
      <c r="C12" s="186">
        <v>120601</v>
      </c>
      <c r="D12" s="191">
        <v>20.12864870458365</v>
      </c>
      <c r="E12" s="186">
        <v>312621</v>
      </c>
      <c r="F12" s="191">
        <v>52.177330923256406</v>
      </c>
      <c r="G12" s="186">
        <v>5185</v>
      </c>
      <c r="H12" s="191">
        <v>0.86539119520788588</v>
      </c>
      <c r="I12" s="186">
        <v>160743</v>
      </c>
      <c r="J12" s="191">
        <v>26.828462274117875</v>
      </c>
      <c r="K12" s="186">
        <v>599151</v>
      </c>
    </row>
    <row r="13" spans="1:11">
      <c r="A13" s="253">
        <v>1903</v>
      </c>
      <c r="B13" s="253"/>
      <c r="C13" s="186">
        <v>129814</v>
      </c>
      <c r="D13" s="191">
        <v>19.043497522998631</v>
      </c>
      <c r="E13" s="186">
        <v>365396</v>
      </c>
      <c r="F13" s="191">
        <v>53.602984430905821</v>
      </c>
      <c r="G13" s="186">
        <v>5257</v>
      </c>
      <c r="H13" s="191">
        <v>0.77119314155949137</v>
      </c>
      <c r="I13" s="186">
        <v>181204</v>
      </c>
      <c r="J13" s="191">
        <v>26.582324904536058</v>
      </c>
      <c r="K13" s="186">
        <v>681671</v>
      </c>
    </row>
    <row r="14" spans="1:11">
      <c r="A14" s="253">
        <v>1904</v>
      </c>
      <c r="B14" s="253"/>
      <c r="C14" s="186">
        <v>131851</v>
      </c>
      <c r="D14" s="191">
        <v>20.241079638871788</v>
      </c>
      <c r="E14" s="186">
        <v>349826</v>
      </c>
      <c r="F14" s="191">
        <v>53.703467745773359</v>
      </c>
      <c r="G14" s="186">
        <v>4928</v>
      </c>
      <c r="H14" s="191">
        <v>0.75652092483454947</v>
      </c>
      <c r="I14" s="186">
        <v>164798</v>
      </c>
      <c r="J14" s="191">
        <v>25.298931690520309</v>
      </c>
      <c r="K14" s="186">
        <v>651403</v>
      </c>
    </row>
    <row r="15" spans="1:11">
      <c r="A15" s="253">
        <v>1905</v>
      </c>
      <c r="B15" s="253"/>
      <c r="C15" s="186">
        <v>130208</v>
      </c>
      <c r="D15" s="191">
        <v>20.502387861820505</v>
      </c>
      <c r="E15" s="186">
        <v>325286</v>
      </c>
      <c r="F15" s="191">
        <v>51.219124308952942</v>
      </c>
      <c r="G15" s="186">
        <v>3549</v>
      </c>
      <c r="H15" s="191">
        <v>0.55882107490784727</v>
      </c>
      <c r="I15" s="186">
        <v>176044</v>
      </c>
      <c r="J15" s="191">
        <v>27.719666754318702</v>
      </c>
      <c r="K15" s="186">
        <v>635087</v>
      </c>
    </row>
    <row r="16" spans="1:11">
      <c r="A16" s="253">
        <v>1906</v>
      </c>
      <c r="B16" s="253"/>
      <c r="C16" s="186">
        <v>192540</v>
      </c>
      <c r="D16" s="191">
        <v>24.046759669784812</v>
      </c>
      <c r="E16" s="186">
        <v>365005</v>
      </c>
      <c r="F16" s="191">
        <v>45.586306810376051</v>
      </c>
      <c r="G16" s="186">
        <v>5468</v>
      </c>
      <c r="H16" s="191">
        <v>0.68291098927175309</v>
      </c>
      <c r="I16" s="186">
        <v>237677</v>
      </c>
      <c r="J16" s="191">
        <v>29.684022530567383</v>
      </c>
      <c r="K16" s="186">
        <v>800690</v>
      </c>
    </row>
    <row r="17" spans="1:11">
      <c r="A17" s="253">
        <v>1907</v>
      </c>
      <c r="B17" s="253"/>
      <c r="C17" s="186">
        <v>201817</v>
      </c>
      <c r="D17" s="191">
        <v>23.817009199105463</v>
      </c>
      <c r="E17" s="186">
        <v>402905</v>
      </c>
      <c r="F17" s="191">
        <v>47.547986994978551</v>
      </c>
      <c r="G17" s="186">
        <v>5440</v>
      </c>
      <c r="H17" s="191">
        <v>0.64199016952552912</v>
      </c>
      <c r="I17" s="186">
        <v>237203</v>
      </c>
      <c r="J17" s="191">
        <v>27.993013636390458</v>
      </c>
      <c r="K17" s="186">
        <v>847365</v>
      </c>
    </row>
    <row r="18" spans="1:11">
      <c r="A18" s="253">
        <v>1908</v>
      </c>
      <c r="B18" s="253"/>
      <c r="C18" s="186">
        <v>211358</v>
      </c>
      <c r="D18" s="191">
        <v>23.158485261198322</v>
      </c>
      <c r="E18" s="186">
        <v>434296</v>
      </c>
      <c r="F18" s="191">
        <v>47.585790530745875</v>
      </c>
      <c r="G18" s="186">
        <v>7759</v>
      </c>
      <c r="H18" s="191">
        <v>0.85015323357354711</v>
      </c>
      <c r="I18" s="186">
        <v>259246</v>
      </c>
      <c r="J18" s="191">
        <v>28.405570974482252</v>
      </c>
      <c r="K18" s="186">
        <v>912659</v>
      </c>
    </row>
    <row r="19" spans="1:11">
      <c r="A19" s="253">
        <v>1909</v>
      </c>
      <c r="B19" s="253"/>
      <c r="C19" s="186">
        <v>182872</v>
      </c>
      <c r="D19" s="191">
        <v>20.177064576492604</v>
      </c>
      <c r="E19" s="186">
        <v>442556</v>
      </c>
      <c r="F19" s="191">
        <v>48.82913180100978</v>
      </c>
      <c r="G19" s="186">
        <v>7971</v>
      </c>
      <c r="H19" s="191">
        <v>0.87947516152949901</v>
      </c>
      <c r="I19" s="186">
        <v>272937</v>
      </c>
      <c r="J19" s="191">
        <v>30.114328460968121</v>
      </c>
      <c r="K19" s="186">
        <v>906336</v>
      </c>
    </row>
    <row r="20" spans="1:11">
      <c r="A20" s="253">
        <v>1910</v>
      </c>
      <c r="B20" s="253"/>
      <c r="C20" s="186">
        <v>191462</v>
      </c>
      <c r="D20" s="191">
        <v>17.655282051849515</v>
      </c>
      <c r="E20" s="186">
        <v>554386</v>
      </c>
      <c r="F20" s="191">
        <v>51.121586505920988</v>
      </c>
      <c r="G20" s="186">
        <v>10791</v>
      </c>
      <c r="H20" s="191">
        <v>0.99507029395654556</v>
      </c>
      <c r="I20" s="186">
        <v>327807</v>
      </c>
      <c r="J20" s="191">
        <v>30.228061148272943</v>
      </c>
      <c r="K20" s="186">
        <v>1084446</v>
      </c>
    </row>
    <row r="21" spans="1:11">
      <c r="A21" s="253">
        <v>1911</v>
      </c>
      <c r="B21" s="253"/>
      <c r="C21" s="186">
        <v>206909</v>
      </c>
      <c r="D21" s="191">
        <v>17.811156581577404</v>
      </c>
      <c r="E21" s="186">
        <v>553143</v>
      </c>
      <c r="F21" s="191">
        <v>47.615698616316685</v>
      </c>
      <c r="G21" s="186">
        <v>10997</v>
      </c>
      <c r="H21" s="191">
        <v>0.94664460669959594</v>
      </c>
      <c r="I21" s="186">
        <v>390633</v>
      </c>
      <c r="J21" s="191">
        <v>33.626500195406315</v>
      </c>
      <c r="K21" s="186">
        <v>1161682</v>
      </c>
    </row>
    <row r="22" spans="1:11">
      <c r="A22" s="253">
        <v>1912</v>
      </c>
      <c r="B22" s="253"/>
      <c r="C22" s="186">
        <v>209647</v>
      </c>
      <c r="D22" s="191">
        <v>17.891449872500793</v>
      </c>
      <c r="E22" s="186">
        <v>555516</v>
      </c>
      <c r="F22" s="191">
        <v>47.40819886462554</v>
      </c>
      <c r="G22" s="186">
        <v>11979</v>
      </c>
      <c r="H22" s="191">
        <v>1.0222978531659743</v>
      </c>
      <c r="I22" s="186">
        <v>394630</v>
      </c>
      <c r="J22" s="191">
        <v>33.678053409707694</v>
      </c>
      <c r="K22" s="186">
        <v>1171772</v>
      </c>
    </row>
    <row r="23" spans="1:11">
      <c r="A23" s="253">
        <v>1913</v>
      </c>
      <c r="B23" s="253"/>
      <c r="C23" s="186">
        <v>237898</v>
      </c>
      <c r="D23" s="191">
        <v>17.313836484395583</v>
      </c>
      <c r="E23" s="186">
        <v>667989</v>
      </c>
      <c r="F23" s="191">
        <v>48.61517255031535</v>
      </c>
      <c r="G23" s="186">
        <v>17615</v>
      </c>
      <c r="H23" s="191">
        <v>1.2819915664386763</v>
      </c>
      <c r="I23" s="186">
        <v>450532</v>
      </c>
      <c r="J23" s="191">
        <v>32.788999398850393</v>
      </c>
      <c r="K23" s="186">
        <v>1374034</v>
      </c>
    </row>
    <row r="24" spans="1:11">
      <c r="A24" s="253">
        <v>1914</v>
      </c>
      <c r="B24" s="253"/>
      <c r="C24" s="186">
        <v>198194</v>
      </c>
      <c r="D24" s="191">
        <v>18.050669088067529</v>
      </c>
      <c r="E24" s="186">
        <v>520817</v>
      </c>
      <c r="F24" s="191">
        <v>47.433803861065748</v>
      </c>
      <c r="G24" s="186">
        <v>13496</v>
      </c>
      <c r="H24" s="191">
        <v>1.2291584508741908</v>
      </c>
      <c r="I24" s="186">
        <v>365480</v>
      </c>
      <c r="J24" s="191">
        <v>33.286368599992535</v>
      </c>
      <c r="K24" s="186">
        <v>1097987</v>
      </c>
    </row>
    <row r="25" spans="1:11">
      <c r="A25" s="253">
        <v>1915</v>
      </c>
      <c r="B25" s="253"/>
      <c r="C25" s="186">
        <v>179194</v>
      </c>
      <c r="D25" s="191">
        <v>15.738597039779933</v>
      </c>
      <c r="E25" s="186">
        <v>499652</v>
      </c>
      <c r="F25" s="191">
        <v>43.884401755193387</v>
      </c>
      <c r="G25" s="186">
        <v>15173</v>
      </c>
      <c r="H25" s="191">
        <v>1.3326435755917103</v>
      </c>
      <c r="I25" s="186">
        <v>444545</v>
      </c>
      <c r="J25" s="191">
        <v>39.04435762943497</v>
      </c>
      <c r="K25" s="186">
        <v>1138564</v>
      </c>
    </row>
    <row r="26" spans="1:11">
      <c r="A26" s="253">
        <v>1916</v>
      </c>
      <c r="B26" s="253"/>
      <c r="C26" s="186">
        <v>261379</v>
      </c>
      <c r="D26" s="191">
        <v>10.663312117865583</v>
      </c>
      <c r="E26" s="186">
        <v>994099</v>
      </c>
      <c r="F26" s="191">
        <v>40.55562196296588</v>
      </c>
      <c r="G26" s="186">
        <v>18427</v>
      </c>
      <c r="H26" s="191">
        <v>0.75175454950822018</v>
      </c>
      <c r="I26" s="186">
        <v>1177294</v>
      </c>
      <c r="J26" s="191">
        <v>48.029311369660313</v>
      </c>
      <c r="K26" s="186">
        <v>2451199</v>
      </c>
    </row>
    <row r="27" spans="1:11" ht="14.4" thickBot="1">
      <c r="A27" s="254">
        <v>1917</v>
      </c>
      <c r="B27" s="254"/>
      <c r="C27" s="192">
        <v>127783</v>
      </c>
      <c r="D27" s="193">
        <v>5.5156193077537994</v>
      </c>
      <c r="E27" s="192">
        <v>628778</v>
      </c>
      <c r="F27" s="193">
        <v>27.140543555017636</v>
      </c>
      <c r="G27" s="192">
        <v>60</v>
      </c>
      <c r="H27" s="193">
        <v>2.5898371337754471E-3</v>
      </c>
      <c r="I27" s="192">
        <v>1560127</v>
      </c>
      <c r="J27" s="193">
        <v>67.341247300094793</v>
      </c>
      <c r="K27" s="192">
        <v>2316748</v>
      </c>
    </row>
    <row r="28" spans="1:11">
      <c r="A28" s="200"/>
      <c r="B28" s="200"/>
      <c r="C28" s="201"/>
      <c r="D28" s="202"/>
      <c r="E28" s="201"/>
      <c r="F28" s="202"/>
      <c r="G28" s="201"/>
      <c r="H28" s="202"/>
      <c r="I28" s="201"/>
      <c r="J28" s="202"/>
      <c r="K28" s="201"/>
    </row>
    <row r="29" spans="1:11" ht="18">
      <c r="A29" s="203" t="s">
        <v>427</v>
      </c>
    </row>
    <row r="30" spans="1:11" ht="18">
      <c r="A30" s="190" t="s">
        <v>425</v>
      </c>
    </row>
    <row r="32" spans="1:11" ht="18">
      <c r="A32" s="203" t="s">
        <v>428</v>
      </c>
    </row>
    <row r="33" spans="1:1" ht="18">
      <c r="A33" s="190" t="s">
        <v>426</v>
      </c>
    </row>
  </sheetData>
  <mergeCells count="29">
    <mergeCell ref="C4:D4"/>
    <mergeCell ref="E4:F4"/>
    <mergeCell ref="G4:H4"/>
    <mergeCell ref="I4:J4"/>
    <mergeCell ref="C5:D5"/>
    <mergeCell ref="E5:F5"/>
    <mergeCell ref="G5:H5"/>
    <mergeCell ref="I5:J5"/>
    <mergeCell ref="A18:B18"/>
    <mergeCell ref="A7:B7"/>
    <mergeCell ref="A8:B8"/>
    <mergeCell ref="A9:B9"/>
    <mergeCell ref="A10:B10"/>
    <mergeCell ref="A11:B11"/>
    <mergeCell ref="A12:B12"/>
    <mergeCell ref="A13:B13"/>
    <mergeCell ref="A14:B14"/>
    <mergeCell ref="A15:B15"/>
    <mergeCell ref="A16:B16"/>
    <mergeCell ref="A17:B17"/>
    <mergeCell ref="A25:B25"/>
    <mergeCell ref="A26:B26"/>
    <mergeCell ref="A27:B27"/>
    <mergeCell ref="A19:B19"/>
    <mergeCell ref="A20:B20"/>
    <mergeCell ref="A21:B21"/>
    <mergeCell ref="A22:B22"/>
    <mergeCell ref="A23:B23"/>
    <mergeCell ref="A24:B24"/>
  </mergeCells>
  <phoneticPr fontId="3"/>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9"/>
  <sheetViews>
    <sheetView zoomScale="125" workbookViewId="0">
      <pane xSplit="1" ySplit="3" topLeftCell="AY4" activePane="bottomRight" state="frozen"/>
      <selection pane="topRight" activeCell="B1" sqref="B1"/>
      <selection pane="bottomLeft" activeCell="A4" sqref="A4"/>
      <selection pane="bottomRight" activeCell="AF3" sqref="AF3:BH3"/>
    </sheetView>
  </sheetViews>
  <sheetFormatPr defaultColWidth="13" defaultRowHeight="13.2"/>
  <cols>
    <col min="1" max="1" width="20" customWidth="1"/>
    <col min="2" max="23" width="9.33203125" customWidth="1"/>
    <col min="60" max="60" width="12.88671875" customWidth="1"/>
  </cols>
  <sheetData>
    <row r="1" spans="1:64" ht="16.2">
      <c r="A1" s="60" t="s">
        <v>223</v>
      </c>
    </row>
    <row r="3" spans="1:64" ht="27" thickBot="1">
      <c r="A3" s="2"/>
      <c r="B3" s="109">
        <v>1897</v>
      </c>
      <c r="C3" s="108">
        <v>1898</v>
      </c>
      <c r="D3" s="108">
        <v>1899</v>
      </c>
      <c r="E3" s="108">
        <v>1900</v>
      </c>
      <c r="F3" s="108">
        <v>1901</v>
      </c>
      <c r="G3" s="108">
        <v>1902</v>
      </c>
      <c r="H3" s="108">
        <v>1903</v>
      </c>
      <c r="I3" s="108">
        <v>1904</v>
      </c>
      <c r="J3" s="108">
        <v>1905</v>
      </c>
      <c r="K3" s="108">
        <v>1906</v>
      </c>
      <c r="L3" s="108">
        <v>1907</v>
      </c>
      <c r="M3" s="108">
        <v>1908</v>
      </c>
      <c r="N3" s="108">
        <v>1909</v>
      </c>
      <c r="O3" s="108">
        <v>1910</v>
      </c>
      <c r="P3" s="108">
        <v>1911</v>
      </c>
      <c r="Q3" s="108">
        <v>1912</v>
      </c>
      <c r="R3" s="108">
        <v>1913</v>
      </c>
      <c r="S3" s="108">
        <v>1914</v>
      </c>
      <c r="T3" s="110" t="s">
        <v>31</v>
      </c>
      <c r="U3" s="108">
        <v>1915</v>
      </c>
      <c r="V3" s="108">
        <v>1916</v>
      </c>
      <c r="W3" s="108">
        <v>1917</v>
      </c>
      <c r="Y3" s="2"/>
      <c r="Z3" s="34" t="s">
        <v>354</v>
      </c>
      <c r="AA3" s="34" t="s">
        <v>355</v>
      </c>
      <c r="AB3" s="34" t="s">
        <v>356</v>
      </c>
      <c r="AC3" s="84" t="s">
        <v>357</v>
      </c>
      <c r="AD3" s="84" t="s">
        <v>358</v>
      </c>
      <c r="AE3" s="84" t="s">
        <v>359</v>
      </c>
      <c r="AF3" s="56" t="s">
        <v>32</v>
      </c>
      <c r="AG3" s="56" t="s">
        <v>1</v>
      </c>
      <c r="AH3" s="56" t="s">
        <v>2</v>
      </c>
      <c r="AI3" s="56" t="s">
        <v>3</v>
      </c>
      <c r="AJ3" s="56" t="s">
        <v>4</v>
      </c>
      <c r="AK3" s="56" t="s">
        <v>33</v>
      </c>
      <c r="AL3" s="56" t="s">
        <v>34</v>
      </c>
      <c r="AM3" s="56" t="s">
        <v>35</v>
      </c>
      <c r="AN3" s="56" t="s">
        <v>36</v>
      </c>
      <c r="AO3" s="56" t="s">
        <v>37</v>
      </c>
      <c r="AP3" s="56" t="s">
        <v>38</v>
      </c>
      <c r="AQ3" s="56" t="s">
        <v>11</v>
      </c>
      <c r="AR3" s="56" t="s">
        <v>12</v>
      </c>
      <c r="AS3" s="56" t="s">
        <v>5</v>
      </c>
      <c r="AT3" s="56" t="s">
        <v>13</v>
      </c>
      <c r="AU3" s="56" t="s">
        <v>6</v>
      </c>
      <c r="AV3" s="56" t="s">
        <v>14</v>
      </c>
      <c r="AW3" s="56" t="s">
        <v>15</v>
      </c>
      <c r="AX3" s="56" t="s">
        <v>7</v>
      </c>
      <c r="AY3" s="56" t="s">
        <v>16</v>
      </c>
      <c r="AZ3" s="56" t="s">
        <v>18</v>
      </c>
      <c r="BA3" s="56" t="s">
        <v>19</v>
      </c>
      <c r="BB3" s="56" t="s">
        <v>21</v>
      </c>
      <c r="BC3" s="56" t="s">
        <v>22</v>
      </c>
      <c r="BD3" s="56" t="s">
        <v>23</v>
      </c>
      <c r="BE3" s="56" t="s">
        <v>24</v>
      </c>
      <c r="BF3" s="56" t="s">
        <v>25</v>
      </c>
      <c r="BG3" s="56" t="s">
        <v>26</v>
      </c>
      <c r="BH3" s="56" t="s">
        <v>8</v>
      </c>
      <c r="BI3" s="107" t="s">
        <v>9</v>
      </c>
      <c r="BJ3" s="108" t="s">
        <v>10</v>
      </c>
      <c r="BL3" s="151" t="s">
        <v>360</v>
      </c>
    </row>
    <row r="4" spans="1:64" ht="13.8" thickBot="1">
      <c r="A4" s="56" t="s">
        <v>32</v>
      </c>
      <c r="B4" s="1">
        <v>175257</v>
      </c>
      <c r="C4">
        <v>179436</v>
      </c>
      <c r="D4">
        <v>163564</v>
      </c>
      <c r="E4">
        <v>187635</v>
      </c>
      <c r="F4">
        <v>178856</v>
      </c>
      <c r="G4">
        <v>203155</v>
      </c>
      <c r="H4">
        <v>233091</v>
      </c>
      <c r="I4">
        <v>234843</v>
      </c>
      <c r="J4">
        <v>255312</v>
      </c>
      <c r="K4">
        <v>284675</v>
      </c>
      <c r="L4" s="11">
        <v>291040</v>
      </c>
      <c r="M4">
        <v>278992</v>
      </c>
      <c r="N4" s="12">
        <v>387119</v>
      </c>
      <c r="O4">
        <v>390640</v>
      </c>
      <c r="P4" s="12">
        <v>490526</v>
      </c>
      <c r="Q4">
        <v>453828</v>
      </c>
      <c r="R4" s="12">
        <v>453584</v>
      </c>
      <c r="S4" s="12">
        <v>249157</v>
      </c>
      <c r="T4" s="111">
        <f t="shared" ref="T4:T31" si="0">RANK(S4,$S$3:$S$32,0)</f>
        <v>1</v>
      </c>
      <c r="U4" s="9" t="s">
        <v>30</v>
      </c>
      <c r="V4" s="9" t="s">
        <v>30</v>
      </c>
      <c r="W4" s="9" t="s">
        <v>30</v>
      </c>
      <c r="Y4" s="109">
        <v>1897</v>
      </c>
      <c r="Z4" s="150">
        <f>+AF4+AG4+AH4+AI4+AJ4+AK4+AL4+AM4+AP4+AQ4+AR4+AT4+AU4+AW4+AY4+BA4+BB4+BE4+BF4+BG4</f>
        <v>659688</v>
      </c>
      <c r="AA4" s="150">
        <f>+AX4+BD4</f>
        <v>2707</v>
      </c>
      <c r="AB4" s="150">
        <f>+AS4+AZ4+BC4+BH4</f>
        <v>8825</v>
      </c>
      <c r="AC4" s="150">
        <f>+AN4+AO4</f>
        <v>29061</v>
      </c>
      <c r="AD4" s="150"/>
      <c r="AE4" s="150">
        <f>+AV4</f>
        <v>5816</v>
      </c>
      <c r="AF4" s="1">
        <v>175257</v>
      </c>
      <c r="AG4" s="1">
        <v>150908</v>
      </c>
      <c r="AH4" s="1">
        <v>87257</v>
      </c>
      <c r="AI4" s="1">
        <v>63745</v>
      </c>
      <c r="AJ4" s="1">
        <v>39091</v>
      </c>
      <c r="AK4" s="1">
        <v>32712</v>
      </c>
      <c r="AL4" s="5">
        <v>31471</v>
      </c>
      <c r="AM4" s="1">
        <v>30432</v>
      </c>
      <c r="AN4" s="1">
        <v>16036</v>
      </c>
      <c r="AO4" s="1">
        <v>13025</v>
      </c>
      <c r="AP4" s="1">
        <v>10926</v>
      </c>
      <c r="AQ4" s="1">
        <v>9334</v>
      </c>
      <c r="AR4" s="1">
        <v>8832</v>
      </c>
      <c r="AS4" s="1">
        <v>6430</v>
      </c>
      <c r="AT4" s="1">
        <v>6162</v>
      </c>
      <c r="AU4" s="1">
        <v>6057</v>
      </c>
      <c r="AV4" s="1">
        <v>5816</v>
      </c>
      <c r="AW4" s="1">
        <v>3973</v>
      </c>
      <c r="AX4" s="1">
        <v>2707</v>
      </c>
      <c r="AY4" s="1">
        <v>1979</v>
      </c>
      <c r="AZ4" s="1">
        <v>1916</v>
      </c>
      <c r="BA4" s="1">
        <v>903</v>
      </c>
      <c r="BB4" s="1">
        <v>649</v>
      </c>
      <c r="BC4" s="1">
        <v>479</v>
      </c>
      <c r="BD4" s="13"/>
      <c r="BE4" s="13"/>
      <c r="BF4" s="13"/>
      <c r="BG4" s="13"/>
      <c r="BH4" s="13"/>
      <c r="BI4" s="19">
        <v>20525</v>
      </c>
      <c r="BJ4" s="3">
        <v>726624</v>
      </c>
      <c r="BK4">
        <f>SUM(AF4:BI4)</f>
        <v>726622</v>
      </c>
      <c r="BL4">
        <f>SUM(Z4:AE4)+BI4</f>
        <v>726622</v>
      </c>
    </row>
    <row r="5" spans="1:64" ht="13.8" thickBot="1">
      <c r="A5" s="56" t="s">
        <v>1</v>
      </c>
      <c r="B5" s="1">
        <v>150908</v>
      </c>
      <c r="C5">
        <v>139906</v>
      </c>
      <c r="D5">
        <v>129162</v>
      </c>
      <c r="E5">
        <v>145576</v>
      </c>
      <c r="F5">
        <v>156751</v>
      </c>
      <c r="G5">
        <v>189101</v>
      </c>
      <c r="H5">
        <v>218198</v>
      </c>
      <c r="I5">
        <v>230424</v>
      </c>
      <c r="J5">
        <v>249206</v>
      </c>
      <c r="K5">
        <v>225447</v>
      </c>
      <c r="L5">
        <v>228503</v>
      </c>
      <c r="M5">
        <v>220514</v>
      </c>
      <c r="N5">
        <v>288885</v>
      </c>
      <c r="O5">
        <v>315476</v>
      </c>
      <c r="P5">
        <v>337032</v>
      </c>
      <c r="Q5">
        <v>327811</v>
      </c>
      <c r="R5">
        <v>267801</v>
      </c>
      <c r="S5">
        <v>189606</v>
      </c>
      <c r="T5" s="111">
        <f t="shared" si="0"/>
        <v>2</v>
      </c>
      <c r="U5">
        <v>155537</v>
      </c>
      <c r="V5">
        <v>184149</v>
      </c>
      <c r="W5">
        <v>236673</v>
      </c>
      <c r="Y5" s="108">
        <v>1898</v>
      </c>
      <c r="Z5" s="150">
        <f t="shared" ref="Z5:Z25" si="1">+AF5+AG5+AH5+AI5+AJ5+AK5+AL5+AM5+AP5+AQ5+AR5+AT5+AU5+AW5+AY5+BA5+BB5+BE5+BF5+BG5</f>
        <v>667858</v>
      </c>
      <c r="AA5" s="150">
        <f t="shared" ref="AA5:AA25" si="2">+AX5+BD5</f>
        <v>3014</v>
      </c>
      <c r="AB5" s="150">
        <f t="shared" ref="AB5:AB25" si="3">+AS5+AZ5+BC5+BH5</f>
        <v>8841</v>
      </c>
      <c r="AC5" s="150">
        <f t="shared" ref="AC5:AC25" si="4">+AN5+AO5</f>
        <v>31512</v>
      </c>
      <c r="AD5" s="151"/>
      <c r="AE5" s="150">
        <f t="shared" ref="AE5:AE25" si="5">+AV5</f>
        <v>6727</v>
      </c>
      <c r="AF5">
        <v>179436</v>
      </c>
      <c r="AG5">
        <v>139906</v>
      </c>
      <c r="AH5">
        <v>72257</v>
      </c>
      <c r="AI5">
        <v>68594</v>
      </c>
      <c r="AJ5">
        <v>42416</v>
      </c>
      <c r="AK5">
        <v>28788</v>
      </c>
      <c r="AL5">
        <v>54608</v>
      </c>
      <c r="AM5">
        <v>33264</v>
      </c>
      <c r="AN5">
        <v>17034</v>
      </c>
      <c r="AO5">
        <v>14478</v>
      </c>
      <c r="AP5">
        <v>12675</v>
      </c>
      <c r="AQ5">
        <v>9857</v>
      </c>
      <c r="AR5">
        <v>8316</v>
      </c>
      <c r="AS5">
        <v>6257</v>
      </c>
      <c r="AT5">
        <v>4470</v>
      </c>
      <c r="AU5">
        <v>9653</v>
      </c>
      <c r="AV5">
        <v>6727</v>
      </c>
      <c r="AW5">
        <v>2798</v>
      </c>
      <c r="AX5">
        <v>3014</v>
      </c>
      <c r="AY5">
        <v>219</v>
      </c>
      <c r="AZ5">
        <v>1856</v>
      </c>
      <c r="BA5">
        <v>511</v>
      </c>
      <c r="BB5">
        <v>90</v>
      </c>
      <c r="BC5">
        <v>728</v>
      </c>
      <c r="BD5" s="9"/>
      <c r="BE5" s="9"/>
      <c r="BF5" s="9"/>
      <c r="BG5" s="9"/>
      <c r="BH5" s="9"/>
      <c r="BI5" s="17">
        <v>14719</v>
      </c>
      <c r="BJ5" s="2">
        <v>732673</v>
      </c>
      <c r="BK5">
        <f t="shared" ref="BK5:BK25" si="6">SUM(AF5:BI5)</f>
        <v>732671</v>
      </c>
      <c r="BL5">
        <f t="shared" ref="BL5:BL25" si="7">SUM(Z5:AE5)+BI5</f>
        <v>732671</v>
      </c>
    </row>
    <row r="6" spans="1:64" ht="13.8" thickBot="1">
      <c r="A6" s="56" t="s">
        <v>2</v>
      </c>
      <c r="B6" s="1">
        <v>87257</v>
      </c>
      <c r="C6">
        <v>72257</v>
      </c>
      <c r="D6">
        <v>48821</v>
      </c>
      <c r="E6">
        <v>69304</v>
      </c>
      <c r="F6">
        <v>84689</v>
      </c>
      <c r="G6">
        <v>103099</v>
      </c>
      <c r="H6">
        <v>101130</v>
      </c>
      <c r="I6">
        <v>99257</v>
      </c>
      <c r="J6">
        <v>126802</v>
      </c>
      <c r="K6">
        <v>107959</v>
      </c>
      <c r="L6">
        <v>114381</v>
      </c>
      <c r="M6">
        <v>63815</v>
      </c>
      <c r="N6">
        <v>189199</v>
      </c>
      <c r="O6">
        <v>195982</v>
      </c>
      <c r="P6">
        <v>188799</v>
      </c>
      <c r="Q6">
        <v>153991</v>
      </c>
      <c r="R6">
        <v>177412</v>
      </c>
      <c r="S6" s="12">
        <v>94696</v>
      </c>
      <c r="T6" s="111">
        <f t="shared" si="0"/>
        <v>3</v>
      </c>
      <c r="U6" s="12">
        <v>2</v>
      </c>
      <c r="V6" s="12">
        <v>1040</v>
      </c>
      <c r="W6" s="12">
        <v>208</v>
      </c>
      <c r="Y6" s="108">
        <v>1899</v>
      </c>
      <c r="Z6" s="150">
        <f t="shared" si="1"/>
        <v>565773</v>
      </c>
      <c r="AA6" s="150">
        <f t="shared" si="2"/>
        <v>4388</v>
      </c>
      <c r="AB6" s="150">
        <f t="shared" si="3"/>
        <v>11743</v>
      </c>
      <c r="AC6" s="150">
        <f t="shared" si="4"/>
        <v>30541</v>
      </c>
      <c r="AD6" s="151"/>
      <c r="AE6" s="150">
        <f t="shared" si="5"/>
        <v>5588</v>
      </c>
      <c r="AF6">
        <v>163564</v>
      </c>
      <c r="AG6">
        <v>129162</v>
      </c>
      <c r="AH6">
        <v>48821</v>
      </c>
      <c r="AI6">
        <v>59869</v>
      </c>
      <c r="AJ6">
        <v>26637</v>
      </c>
      <c r="AK6">
        <v>23532</v>
      </c>
      <c r="AL6">
        <v>27755</v>
      </c>
      <c r="AM6">
        <v>35116</v>
      </c>
      <c r="AN6">
        <v>17859</v>
      </c>
      <c r="AO6">
        <v>12682</v>
      </c>
      <c r="AP6">
        <v>6588</v>
      </c>
      <c r="AQ6">
        <v>12341</v>
      </c>
      <c r="AR6">
        <v>9295</v>
      </c>
      <c r="AS6">
        <v>7526</v>
      </c>
      <c r="AT6">
        <v>4948</v>
      </c>
      <c r="AU6">
        <v>9794</v>
      </c>
      <c r="AV6">
        <v>5588</v>
      </c>
      <c r="AW6">
        <v>7429</v>
      </c>
      <c r="AX6">
        <v>4388</v>
      </c>
      <c r="AY6">
        <v>308</v>
      </c>
      <c r="AZ6">
        <v>3235</v>
      </c>
      <c r="BA6">
        <v>485</v>
      </c>
      <c r="BB6">
        <v>129</v>
      </c>
      <c r="BC6">
        <v>982</v>
      </c>
      <c r="BD6" s="9"/>
      <c r="BE6" s="9"/>
      <c r="BF6" s="9"/>
      <c r="BG6" s="9"/>
      <c r="BH6" s="9"/>
      <c r="BI6" s="17">
        <v>8951</v>
      </c>
      <c r="BJ6" s="2">
        <v>626983</v>
      </c>
      <c r="BK6">
        <f t="shared" si="6"/>
        <v>626984</v>
      </c>
      <c r="BL6">
        <f t="shared" si="7"/>
        <v>626984</v>
      </c>
    </row>
    <row r="7" spans="1:64" ht="13.8" thickBot="1">
      <c r="A7" s="56" t="s">
        <v>3</v>
      </c>
      <c r="B7" s="1">
        <v>63745</v>
      </c>
      <c r="C7">
        <v>68594</v>
      </c>
      <c r="D7">
        <v>59869</v>
      </c>
      <c r="E7">
        <v>57450</v>
      </c>
      <c r="F7">
        <v>61222</v>
      </c>
      <c r="G7">
        <v>55143</v>
      </c>
      <c r="H7">
        <v>76098</v>
      </c>
      <c r="I7">
        <v>61782</v>
      </c>
      <c r="J7">
        <v>64466</v>
      </c>
      <c r="K7">
        <v>76506</v>
      </c>
      <c r="L7">
        <v>73413</v>
      </c>
      <c r="M7">
        <v>64626</v>
      </c>
      <c r="N7">
        <v>89061</v>
      </c>
      <c r="O7">
        <v>93647</v>
      </c>
      <c r="P7">
        <v>90813</v>
      </c>
      <c r="Q7">
        <v>98157</v>
      </c>
      <c r="R7">
        <v>100879</v>
      </c>
      <c r="S7" s="12">
        <v>55636</v>
      </c>
      <c r="T7" s="111">
        <f t="shared" si="0"/>
        <v>5</v>
      </c>
      <c r="U7" s="12">
        <v>17430</v>
      </c>
      <c r="V7" s="12">
        <v>66723</v>
      </c>
      <c r="W7" s="12">
        <v>49056</v>
      </c>
      <c r="Y7" s="108">
        <v>1900</v>
      </c>
      <c r="Z7" s="150">
        <f t="shared" si="1"/>
        <v>644236</v>
      </c>
      <c r="AA7" s="150">
        <f t="shared" si="2"/>
        <v>3419</v>
      </c>
      <c r="AB7" s="150">
        <f t="shared" si="3"/>
        <v>11378</v>
      </c>
      <c r="AC7" s="150">
        <f t="shared" si="4"/>
        <v>39166</v>
      </c>
      <c r="AD7" s="151"/>
      <c r="AE7" s="150">
        <f t="shared" si="5"/>
        <v>9195</v>
      </c>
      <c r="AF7">
        <v>187635</v>
      </c>
      <c r="AG7">
        <v>145576</v>
      </c>
      <c r="AH7">
        <v>69304</v>
      </c>
      <c r="AI7">
        <v>57450</v>
      </c>
      <c r="AJ7">
        <v>26260</v>
      </c>
      <c r="AK7">
        <v>23353</v>
      </c>
      <c r="AL7">
        <v>36790</v>
      </c>
      <c r="AM7">
        <v>41034</v>
      </c>
      <c r="AN7">
        <v>20649</v>
      </c>
      <c r="AO7">
        <v>18517</v>
      </c>
      <c r="AP7">
        <v>5277</v>
      </c>
      <c r="AQ7">
        <v>18278</v>
      </c>
      <c r="AR7">
        <v>12742</v>
      </c>
      <c r="AS7">
        <v>6702</v>
      </c>
      <c r="AT7">
        <v>6419</v>
      </c>
      <c r="AU7">
        <v>8733</v>
      </c>
      <c r="AV7">
        <v>9195</v>
      </c>
      <c r="AW7">
        <v>4271</v>
      </c>
      <c r="AX7">
        <v>3419</v>
      </c>
      <c r="AY7">
        <v>473</v>
      </c>
      <c r="AZ7">
        <v>3777</v>
      </c>
      <c r="BA7">
        <v>480</v>
      </c>
      <c r="BB7">
        <v>161</v>
      </c>
      <c r="BC7">
        <v>899</v>
      </c>
      <c r="BD7" s="9"/>
      <c r="BE7" s="9"/>
      <c r="BF7" s="9"/>
      <c r="BG7" s="9"/>
      <c r="BH7" s="9"/>
      <c r="BI7" s="17">
        <v>9024</v>
      </c>
      <c r="BJ7" s="2">
        <v>716418</v>
      </c>
      <c r="BK7">
        <f t="shared" si="6"/>
        <v>716418</v>
      </c>
      <c r="BL7">
        <f t="shared" si="7"/>
        <v>716418</v>
      </c>
    </row>
    <row r="8" spans="1:64" ht="13.8" thickBot="1">
      <c r="A8" s="56" t="s">
        <v>4</v>
      </c>
      <c r="B8" s="1">
        <v>39091</v>
      </c>
      <c r="C8">
        <v>42416</v>
      </c>
      <c r="D8">
        <v>26637</v>
      </c>
      <c r="E8">
        <v>26260</v>
      </c>
      <c r="F8">
        <v>30217</v>
      </c>
      <c r="G8">
        <v>35615</v>
      </c>
      <c r="H8">
        <v>36897</v>
      </c>
      <c r="I8">
        <v>40599</v>
      </c>
      <c r="J8">
        <v>45660</v>
      </c>
      <c r="K8">
        <v>45045</v>
      </c>
      <c r="L8">
        <v>42625</v>
      </c>
      <c r="M8">
        <v>48968</v>
      </c>
      <c r="N8">
        <v>60875</v>
      </c>
      <c r="O8">
        <v>49735</v>
      </c>
      <c r="P8">
        <v>67930</v>
      </c>
      <c r="Q8">
        <v>73409</v>
      </c>
      <c r="R8">
        <v>65297</v>
      </c>
      <c r="S8">
        <v>38908</v>
      </c>
      <c r="T8" s="111">
        <f t="shared" si="0"/>
        <v>9</v>
      </c>
      <c r="U8" s="9" t="s">
        <v>28</v>
      </c>
      <c r="V8" s="9" t="s">
        <v>28</v>
      </c>
      <c r="W8" s="9" t="s">
        <v>28</v>
      </c>
      <c r="Y8" s="108">
        <v>1901</v>
      </c>
      <c r="Z8" s="150">
        <f t="shared" si="1"/>
        <v>674197</v>
      </c>
      <c r="AA8" s="150">
        <f t="shared" si="2"/>
        <v>4009</v>
      </c>
      <c r="AB8" s="150">
        <f t="shared" si="3"/>
        <v>20799</v>
      </c>
      <c r="AC8" s="150">
        <f t="shared" si="4"/>
        <v>45417</v>
      </c>
      <c r="AD8" s="151"/>
      <c r="AE8" s="150">
        <f t="shared" si="5"/>
        <v>9816</v>
      </c>
      <c r="AF8">
        <v>178856</v>
      </c>
      <c r="AG8">
        <v>156751</v>
      </c>
      <c r="AH8">
        <v>84689</v>
      </c>
      <c r="AI8">
        <v>61222</v>
      </c>
      <c r="AJ8">
        <v>30217</v>
      </c>
      <c r="AK8">
        <v>21187</v>
      </c>
      <c r="AL8">
        <v>37751</v>
      </c>
      <c r="AM8">
        <v>38699</v>
      </c>
      <c r="AN8">
        <v>23486</v>
      </c>
      <c r="AO8">
        <v>21931</v>
      </c>
      <c r="AP8">
        <v>10375</v>
      </c>
      <c r="AQ8">
        <v>25893</v>
      </c>
      <c r="AR8">
        <v>8809</v>
      </c>
      <c r="AS8">
        <v>9711</v>
      </c>
      <c r="AT8">
        <v>4967</v>
      </c>
      <c r="AU8">
        <v>10331</v>
      </c>
      <c r="AV8">
        <v>9816</v>
      </c>
      <c r="AW8">
        <v>2915</v>
      </c>
      <c r="AX8">
        <v>4009</v>
      </c>
      <c r="AY8">
        <v>200</v>
      </c>
      <c r="AZ8">
        <v>9072</v>
      </c>
      <c r="BA8">
        <v>850</v>
      </c>
      <c r="BB8">
        <v>227</v>
      </c>
      <c r="BC8">
        <v>1197</v>
      </c>
      <c r="BD8" s="9"/>
      <c r="BE8" s="9"/>
      <c r="BF8" s="9"/>
      <c r="BG8">
        <v>258</v>
      </c>
      <c r="BH8">
        <v>819</v>
      </c>
      <c r="BI8" s="17">
        <v>7345</v>
      </c>
      <c r="BJ8" s="14">
        <v>761583</v>
      </c>
      <c r="BK8">
        <f t="shared" si="6"/>
        <v>761583</v>
      </c>
      <c r="BL8">
        <f t="shared" si="7"/>
        <v>761583</v>
      </c>
    </row>
    <row r="9" spans="1:64" ht="13.8" thickBot="1">
      <c r="A9" s="56" t="s">
        <v>33</v>
      </c>
      <c r="B9" s="1">
        <v>32712</v>
      </c>
      <c r="C9">
        <v>28788</v>
      </c>
      <c r="D9">
        <v>23532</v>
      </c>
      <c r="E9">
        <v>23353</v>
      </c>
      <c r="F9">
        <v>21187</v>
      </c>
      <c r="G9">
        <v>28524</v>
      </c>
      <c r="H9">
        <v>43437</v>
      </c>
      <c r="I9">
        <v>43992</v>
      </c>
      <c r="J9">
        <v>44609</v>
      </c>
      <c r="K9" s="10">
        <v>41330</v>
      </c>
      <c r="L9" s="10">
        <v>37224</v>
      </c>
      <c r="M9" s="10">
        <v>34391</v>
      </c>
      <c r="N9" s="10">
        <v>64392</v>
      </c>
      <c r="O9" s="10">
        <v>66515</v>
      </c>
      <c r="P9" s="10">
        <v>55424</v>
      </c>
      <c r="Q9" s="10">
        <v>58921</v>
      </c>
      <c r="R9" s="10">
        <v>64664</v>
      </c>
      <c r="S9" s="10">
        <v>49189</v>
      </c>
      <c r="T9" s="111">
        <f t="shared" si="0"/>
        <v>7</v>
      </c>
      <c r="U9" s="9" t="s">
        <v>28</v>
      </c>
      <c r="V9" s="9" t="s">
        <v>28</v>
      </c>
      <c r="W9" s="9" t="s">
        <v>28</v>
      </c>
      <c r="Y9" s="108">
        <v>1902</v>
      </c>
      <c r="Z9" s="150">
        <f t="shared" si="1"/>
        <v>776299</v>
      </c>
      <c r="AA9" s="150">
        <f t="shared" si="2"/>
        <v>4374</v>
      </c>
      <c r="AB9" s="150">
        <f t="shared" si="3"/>
        <v>18185</v>
      </c>
      <c r="AC9" s="150">
        <f t="shared" si="4"/>
        <v>39893</v>
      </c>
      <c r="AD9" s="151"/>
      <c r="AE9" s="150">
        <f t="shared" si="5"/>
        <v>6790</v>
      </c>
      <c r="AF9">
        <v>203155</v>
      </c>
      <c r="AG9">
        <v>189101</v>
      </c>
      <c r="AH9">
        <v>103099</v>
      </c>
      <c r="AI9">
        <v>55143</v>
      </c>
      <c r="AJ9">
        <v>35615</v>
      </c>
      <c r="AK9">
        <v>28524</v>
      </c>
      <c r="AL9">
        <v>48899</v>
      </c>
      <c r="AM9">
        <v>38030</v>
      </c>
      <c r="AN9">
        <v>24045</v>
      </c>
      <c r="AO9">
        <v>15848</v>
      </c>
      <c r="AP9">
        <v>15852</v>
      </c>
      <c r="AQ9">
        <v>27849</v>
      </c>
      <c r="AR9">
        <v>10760</v>
      </c>
      <c r="AS9">
        <v>9315</v>
      </c>
      <c r="AT9">
        <v>6203</v>
      </c>
      <c r="AU9">
        <v>9113</v>
      </c>
      <c r="AV9">
        <v>6790</v>
      </c>
      <c r="AW9">
        <v>3636</v>
      </c>
      <c r="AX9">
        <v>4374</v>
      </c>
      <c r="AY9">
        <v>163</v>
      </c>
      <c r="AZ9">
        <v>5622</v>
      </c>
      <c r="BA9">
        <v>626</v>
      </c>
      <c r="BB9">
        <v>219</v>
      </c>
      <c r="BC9">
        <v>1903</v>
      </c>
      <c r="BD9" s="9"/>
      <c r="BE9" s="9"/>
      <c r="BF9" s="9"/>
      <c r="BG9">
        <v>312</v>
      </c>
      <c r="BH9">
        <v>1345</v>
      </c>
      <c r="BI9" s="17">
        <v>14781</v>
      </c>
      <c r="BJ9" s="2">
        <v>860322</v>
      </c>
      <c r="BK9">
        <f t="shared" si="6"/>
        <v>860322</v>
      </c>
      <c r="BL9">
        <f t="shared" si="7"/>
        <v>860322</v>
      </c>
    </row>
    <row r="10" spans="1:64" ht="13.8" thickBot="1">
      <c r="A10" s="56" t="s">
        <v>34</v>
      </c>
      <c r="B10" s="5">
        <v>31471</v>
      </c>
      <c r="C10">
        <v>54608</v>
      </c>
      <c r="D10">
        <v>27755</v>
      </c>
      <c r="E10">
        <v>36790</v>
      </c>
      <c r="F10">
        <v>37751</v>
      </c>
      <c r="G10">
        <v>48899</v>
      </c>
      <c r="H10">
        <v>56715</v>
      </c>
      <c r="I10">
        <v>52977</v>
      </c>
      <c r="J10">
        <v>62654</v>
      </c>
      <c r="K10">
        <v>51959</v>
      </c>
      <c r="L10">
        <v>34436</v>
      </c>
      <c r="M10">
        <v>29937</v>
      </c>
      <c r="N10">
        <v>67785</v>
      </c>
      <c r="O10">
        <v>75196</v>
      </c>
      <c r="P10">
        <v>52709</v>
      </c>
      <c r="Q10">
        <v>52476</v>
      </c>
      <c r="R10">
        <v>73761</v>
      </c>
      <c r="S10" s="12">
        <v>40575</v>
      </c>
      <c r="T10" s="111">
        <f t="shared" si="0"/>
        <v>8</v>
      </c>
      <c r="U10" s="9" t="s">
        <v>28</v>
      </c>
      <c r="V10" s="9" t="s">
        <v>28</v>
      </c>
      <c r="W10" s="9" t="s">
        <v>28</v>
      </c>
      <c r="Y10" s="108">
        <v>1903</v>
      </c>
      <c r="Z10" s="150">
        <f t="shared" si="1"/>
        <v>890822</v>
      </c>
      <c r="AA10" s="150">
        <f t="shared" si="2"/>
        <v>5355</v>
      </c>
      <c r="AB10" s="150">
        <f t="shared" si="3"/>
        <v>33064</v>
      </c>
      <c r="AC10" s="150">
        <f t="shared" si="4"/>
        <v>46220</v>
      </c>
      <c r="AD10" s="151"/>
      <c r="AE10" s="150">
        <f t="shared" si="5"/>
        <v>5121</v>
      </c>
      <c r="AF10">
        <v>233091</v>
      </c>
      <c r="AG10">
        <v>218198</v>
      </c>
      <c r="AH10">
        <v>101130</v>
      </c>
      <c r="AI10">
        <v>76098</v>
      </c>
      <c r="AJ10">
        <v>36897</v>
      </c>
      <c r="AK10">
        <v>43437</v>
      </c>
      <c r="AL10">
        <v>56715</v>
      </c>
      <c r="AM10">
        <v>46653</v>
      </c>
      <c r="AN10">
        <v>27386</v>
      </c>
      <c r="AO10">
        <v>18834</v>
      </c>
      <c r="AP10">
        <v>15758</v>
      </c>
      <c r="AQ10">
        <v>27391</v>
      </c>
      <c r="AR10">
        <v>10330</v>
      </c>
      <c r="AS10">
        <v>22441</v>
      </c>
      <c r="AT10">
        <v>10986</v>
      </c>
      <c r="AU10">
        <v>8582</v>
      </c>
      <c r="AV10">
        <v>5121</v>
      </c>
      <c r="AW10">
        <v>4196</v>
      </c>
      <c r="AX10">
        <v>5355</v>
      </c>
      <c r="AY10">
        <v>161</v>
      </c>
      <c r="AZ10">
        <v>7803</v>
      </c>
      <c r="BA10">
        <v>815</v>
      </c>
      <c r="BB10">
        <v>304</v>
      </c>
      <c r="BC10">
        <v>2031</v>
      </c>
      <c r="BD10" s="9"/>
      <c r="BE10" s="9"/>
      <c r="BF10" s="9"/>
      <c r="BG10">
        <v>80</v>
      </c>
      <c r="BH10">
        <v>789</v>
      </c>
      <c r="BI10" s="17">
        <v>20598</v>
      </c>
      <c r="BJ10" s="14">
        <v>1001180</v>
      </c>
      <c r="BK10">
        <f t="shared" si="6"/>
        <v>1001180</v>
      </c>
      <c r="BL10">
        <f t="shared" si="7"/>
        <v>1001180</v>
      </c>
    </row>
    <row r="11" spans="1:64" ht="13.8" thickBot="1">
      <c r="A11" s="56" t="s">
        <v>35</v>
      </c>
      <c r="B11" s="1">
        <v>30432</v>
      </c>
      <c r="C11">
        <v>33264</v>
      </c>
      <c r="D11">
        <v>35116</v>
      </c>
      <c r="E11">
        <v>41034</v>
      </c>
      <c r="F11">
        <v>38699</v>
      </c>
      <c r="G11">
        <v>38030</v>
      </c>
      <c r="H11">
        <v>46653</v>
      </c>
      <c r="I11">
        <v>46323</v>
      </c>
      <c r="J11">
        <v>39007</v>
      </c>
      <c r="K11">
        <v>47277</v>
      </c>
      <c r="L11">
        <v>49658</v>
      </c>
      <c r="M11">
        <v>48762</v>
      </c>
      <c r="N11">
        <v>32498</v>
      </c>
      <c r="O11">
        <v>29055</v>
      </c>
      <c r="P11">
        <v>21910</v>
      </c>
      <c r="Q11">
        <v>49622</v>
      </c>
      <c r="R11">
        <v>11143</v>
      </c>
      <c r="S11" s="12">
        <v>55730</v>
      </c>
      <c r="T11" s="111">
        <f t="shared" si="0"/>
        <v>4</v>
      </c>
      <c r="U11" s="12">
        <v>132714</v>
      </c>
      <c r="V11" s="12">
        <v>199119</v>
      </c>
      <c r="W11" s="12">
        <v>129070</v>
      </c>
      <c r="Y11" s="108">
        <v>1904</v>
      </c>
      <c r="Z11" s="150">
        <f t="shared" si="1"/>
        <v>889316</v>
      </c>
      <c r="AA11" s="150">
        <f t="shared" si="2"/>
        <v>4362</v>
      </c>
      <c r="AB11" s="150">
        <f t="shared" si="3"/>
        <v>31459</v>
      </c>
      <c r="AC11" s="150">
        <f t="shared" si="4"/>
        <v>52586</v>
      </c>
      <c r="AD11" s="151"/>
      <c r="AE11" s="150">
        <f t="shared" si="5"/>
        <v>4896</v>
      </c>
      <c r="AF11">
        <v>234843</v>
      </c>
      <c r="AG11">
        <v>230424</v>
      </c>
      <c r="AH11">
        <v>99257</v>
      </c>
      <c r="AI11">
        <v>61782</v>
      </c>
      <c r="AJ11">
        <v>40599</v>
      </c>
      <c r="AK11">
        <v>43992</v>
      </c>
      <c r="AL11">
        <v>52977</v>
      </c>
      <c r="AM11">
        <v>46323</v>
      </c>
      <c r="AN11">
        <v>27286</v>
      </c>
      <c r="AO11">
        <v>25300</v>
      </c>
      <c r="AP11">
        <v>9617</v>
      </c>
      <c r="AQ11">
        <v>30379</v>
      </c>
      <c r="AR11">
        <v>11222</v>
      </c>
      <c r="AS11">
        <v>22972</v>
      </c>
      <c r="AT11">
        <v>8331</v>
      </c>
      <c r="AU11">
        <v>7471</v>
      </c>
      <c r="AV11">
        <v>4896</v>
      </c>
      <c r="AW11">
        <v>8487</v>
      </c>
      <c r="AX11">
        <v>4362</v>
      </c>
      <c r="AY11">
        <v>2455</v>
      </c>
      <c r="AZ11">
        <v>5927</v>
      </c>
      <c r="BA11">
        <v>724</v>
      </c>
      <c r="BB11">
        <v>203</v>
      </c>
      <c r="BC11">
        <v>2548</v>
      </c>
      <c r="BD11" s="9"/>
      <c r="BE11" s="9"/>
      <c r="BF11" s="9"/>
      <c r="BG11">
        <v>230</v>
      </c>
      <c r="BH11">
        <v>12</v>
      </c>
      <c r="BI11" s="17">
        <v>23764</v>
      </c>
      <c r="BJ11" s="14">
        <v>1006383</v>
      </c>
      <c r="BK11">
        <f t="shared" si="6"/>
        <v>1006383</v>
      </c>
      <c r="BL11">
        <f t="shared" si="7"/>
        <v>1006383</v>
      </c>
    </row>
    <row r="12" spans="1:64" ht="13.8" thickBot="1">
      <c r="A12" s="56" t="s">
        <v>36</v>
      </c>
      <c r="B12" s="1">
        <v>16036</v>
      </c>
      <c r="C12">
        <v>17034</v>
      </c>
      <c r="D12">
        <v>17859</v>
      </c>
      <c r="E12">
        <v>20649</v>
      </c>
      <c r="F12">
        <v>23486</v>
      </c>
      <c r="G12">
        <v>24045</v>
      </c>
      <c r="H12">
        <v>27386</v>
      </c>
      <c r="I12">
        <v>27286</v>
      </c>
      <c r="J12">
        <v>26060</v>
      </c>
      <c r="K12">
        <v>31756</v>
      </c>
      <c r="L12">
        <v>28263</v>
      </c>
      <c r="M12">
        <v>26657</v>
      </c>
      <c r="N12">
        <v>32302</v>
      </c>
      <c r="O12">
        <v>37904</v>
      </c>
      <c r="P12">
        <v>44551</v>
      </c>
      <c r="Q12">
        <v>52997</v>
      </c>
      <c r="R12">
        <v>57703</v>
      </c>
      <c r="S12" s="12">
        <v>52865</v>
      </c>
      <c r="T12" s="111">
        <f t="shared" si="0"/>
        <v>6</v>
      </c>
      <c r="U12" s="12">
        <v>51203</v>
      </c>
      <c r="V12" s="12">
        <v>48467</v>
      </c>
      <c r="W12" s="9" t="s">
        <v>28</v>
      </c>
      <c r="Y12" s="108">
        <v>1905</v>
      </c>
      <c r="Z12" s="150">
        <f t="shared" si="1"/>
        <v>972694</v>
      </c>
      <c r="AA12" s="150">
        <f t="shared" si="2"/>
        <v>3546</v>
      </c>
      <c r="AB12" s="150">
        <f t="shared" si="3"/>
        <v>34504</v>
      </c>
      <c r="AC12" s="150">
        <f t="shared" si="4"/>
        <v>41926</v>
      </c>
      <c r="AD12" s="151"/>
      <c r="AE12" s="150">
        <f t="shared" si="5"/>
        <v>2820</v>
      </c>
      <c r="AF12">
        <v>255312</v>
      </c>
      <c r="AG12">
        <v>249206</v>
      </c>
      <c r="AH12">
        <v>126802</v>
      </c>
      <c r="AI12">
        <v>64466</v>
      </c>
      <c r="AJ12">
        <v>45660</v>
      </c>
      <c r="AK12">
        <v>44609</v>
      </c>
      <c r="AL12">
        <v>62654</v>
      </c>
      <c r="AM12">
        <v>39007</v>
      </c>
      <c r="AN12">
        <v>26060</v>
      </c>
      <c r="AO12">
        <v>15866</v>
      </c>
      <c r="AP12">
        <v>10425</v>
      </c>
      <c r="AQ12">
        <v>23382</v>
      </c>
      <c r="AR12">
        <v>11421</v>
      </c>
      <c r="AS12">
        <v>31588</v>
      </c>
      <c r="AT12">
        <v>7870</v>
      </c>
      <c r="AU12">
        <v>9743</v>
      </c>
      <c r="AV12">
        <v>2820</v>
      </c>
      <c r="AW12">
        <v>19516</v>
      </c>
      <c r="AX12">
        <v>3546</v>
      </c>
      <c r="AY12">
        <v>1463</v>
      </c>
      <c r="AZ12">
        <v>577</v>
      </c>
      <c r="BA12">
        <v>702</v>
      </c>
      <c r="BB12">
        <v>402</v>
      </c>
      <c r="BC12">
        <v>2328</v>
      </c>
      <c r="BD12" s="9"/>
      <c r="BE12" s="9"/>
      <c r="BF12" s="9"/>
      <c r="BG12">
        <v>54</v>
      </c>
      <c r="BH12">
        <v>11</v>
      </c>
      <c r="BI12" s="17">
        <v>21835</v>
      </c>
      <c r="BJ12" s="14">
        <v>1077325</v>
      </c>
      <c r="BK12">
        <f t="shared" si="6"/>
        <v>1077325</v>
      </c>
      <c r="BL12">
        <f t="shared" si="7"/>
        <v>1077325</v>
      </c>
    </row>
    <row r="13" spans="1:64" ht="13.8" thickBot="1">
      <c r="A13" s="56" t="s">
        <v>37</v>
      </c>
      <c r="B13" s="1">
        <v>13025</v>
      </c>
      <c r="C13">
        <v>14478</v>
      </c>
      <c r="D13">
        <v>12682</v>
      </c>
      <c r="E13">
        <v>18517</v>
      </c>
      <c r="F13">
        <v>21931</v>
      </c>
      <c r="G13">
        <v>15848</v>
      </c>
      <c r="H13">
        <v>18834</v>
      </c>
      <c r="I13">
        <v>25300</v>
      </c>
      <c r="J13">
        <v>15866</v>
      </c>
      <c r="K13">
        <v>15242</v>
      </c>
      <c r="L13">
        <v>19318</v>
      </c>
      <c r="M13">
        <v>22765</v>
      </c>
      <c r="N13">
        <v>27683</v>
      </c>
      <c r="O13">
        <v>27859</v>
      </c>
      <c r="P13">
        <v>33580</v>
      </c>
      <c r="Q13">
        <v>30126</v>
      </c>
      <c r="R13">
        <v>35784</v>
      </c>
      <c r="S13" s="12">
        <v>15466</v>
      </c>
      <c r="T13" s="111">
        <f t="shared" si="0"/>
        <v>12</v>
      </c>
      <c r="U13" s="9" t="s">
        <v>28</v>
      </c>
      <c r="V13" s="9" t="s">
        <v>28</v>
      </c>
      <c r="W13" s="9" t="s">
        <v>28</v>
      </c>
      <c r="Y13" s="108">
        <v>1906</v>
      </c>
      <c r="Z13" s="150">
        <f t="shared" si="1"/>
        <v>964820</v>
      </c>
      <c r="AA13" s="150">
        <f t="shared" si="2"/>
        <v>5712</v>
      </c>
      <c r="AB13" s="150">
        <f t="shared" si="3"/>
        <v>60589</v>
      </c>
      <c r="AC13" s="150">
        <f t="shared" si="4"/>
        <v>46998</v>
      </c>
      <c r="AD13" s="151"/>
      <c r="AE13" s="150">
        <f t="shared" si="5"/>
        <v>2552</v>
      </c>
      <c r="AF13">
        <v>284675</v>
      </c>
      <c r="AG13">
        <v>225447</v>
      </c>
      <c r="AH13">
        <v>107959</v>
      </c>
      <c r="AI13">
        <v>76506</v>
      </c>
      <c r="AJ13">
        <v>45045</v>
      </c>
      <c r="AK13" s="10">
        <v>41330</v>
      </c>
      <c r="AL13">
        <v>51959</v>
      </c>
      <c r="AM13">
        <v>47277</v>
      </c>
      <c r="AN13">
        <v>31756</v>
      </c>
      <c r="AO13">
        <v>15242</v>
      </c>
      <c r="AP13">
        <v>17583</v>
      </c>
      <c r="AQ13">
        <v>30772</v>
      </c>
      <c r="AR13">
        <v>9589</v>
      </c>
      <c r="AS13">
        <v>57530</v>
      </c>
      <c r="AT13">
        <v>6344</v>
      </c>
      <c r="AU13">
        <v>10391</v>
      </c>
      <c r="AV13">
        <v>2552</v>
      </c>
      <c r="AW13">
        <v>8028</v>
      </c>
      <c r="AX13">
        <v>5712</v>
      </c>
      <c r="AY13">
        <v>780</v>
      </c>
      <c r="AZ13">
        <v>277</v>
      </c>
      <c r="BA13">
        <v>308</v>
      </c>
      <c r="BB13">
        <v>700</v>
      </c>
      <c r="BC13">
        <v>1893</v>
      </c>
      <c r="BD13" s="9"/>
      <c r="BE13" s="9"/>
      <c r="BF13" s="9"/>
      <c r="BG13">
        <v>127</v>
      </c>
      <c r="BH13">
        <v>889</v>
      </c>
      <c r="BI13" s="17">
        <v>14215</v>
      </c>
      <c r="BJ13" s="14">
        <v>1094886</v>
      </c>
      <c r="BK13">
        <f t="shared" si="6"/>
        <v>1094886</v>
      </c>
      <c r="BL13">
        <f t="shared" si="7"/>
        <v>1094886</v>
      </c>
    </row>
    <row r="14" spans="1:64" ht="13.8" thickBot="1">
      <c r="A14" s="56" t="s">
        <v>38</v>
      </c>
      <c r="B14" s="1">
        <v>10926</v>
      </c>
      <c r="C14">
        <v>12675</v>
      </c>
      <c r="D14">
        <v>6588</v>
      </c>
      <c r="E14">
        <v>5277</v>
      </c>
      <c r="F14">
        <v>10375</v>
      </c>
      <c r="G14">
        <v>15852</v>
      </c>
      <c r="H14">
        <v>15758</v>
      </c>
      <c r="I14">
        <v>9617</v>
      </c>
      <c r="J14">
        <v>10425</v>
      </c>
      <c r="K14">
        <v>17583</v>
      </c>
      <c r="L14">
        <v>13532</v>
      </c>
      <c r="M14">
        <v>12823</v>
      </c>
      <c r="N14">
        <v>15783</v>
      </c>
      <c r="O14">
        <v>15050</v>
      </c>
      <c r="P14">
        <v>29720</v>
      </c>
      <c r="Q14">
        <v>20333</v>
      </c>
      <c r="R14">
        <v>21692</v>
      </c>
      <c r="S14" s="12">
        <v>12736</v>
      </c>
      <c r="T14" s="111">
        <f t="shared" si="0"/>
        <v>13</v>
      </c>
      <c r="U14" s="12">
        <v>3320</v>
      </c>
      <c r="V14" s="12">
        <v>4588</v>
      </c>
      <c r="W14" s="12">
        <v>288</v>
      </c>
      <c r="Y14" s="108">
        <v>1907</v>
      </c>
      <c r="Z14" s="150">
        <f t="shared" si="1"/>
        <v>944696</v>
      </c>
      <c r="AA14" s="150">
        <f t="shared" si="2"/>
        <v>8424</v>
      </c>
      <c r="AB14" s="150">
        <f t="shared" si="3"/>
        <v>33289</v>
      </c>
      <c r="AC14" s="150">
        <f t="shared" si="4"/>
        <v>47581</v>
      </c>
      <c r="AD14" s="151"/>
      <c r="AE14" s="150">
        <f t="shared" si="5"/>
        <v>3424</v>
      </c>
      <c r="AF14" s="11">
        <v>291040</v>
      </c>
      <c r="AG14">
        <v>228503</v>
      </c>
      <c r="AH14">
        <v>114381</v>
      </c>
      <c r="AI14">
        <v>73413</v>
      </c>
      <c r="AJ14">
        <v>42625</v>
      </c>
      <c r="AK14" s="10">
        <v>37224</v>
      </c>
      <c r="AL14">
        <v>34436</v>
      </c>
      <c r="AM14">
        <v>49658</v>
      </c>
      <c r="AN14">
        <v>28263</v>
      </c>
      <c r="AO14">
        <v>19318</v>
      </c>
      <c r="AP14">
        <v>13532</v>
      </c>
      <c r="AQ14">
        <v>29912</v>
      </c>
      <c r="AR14">
        <v>8362</v>
      </c>
      <c r="AS14">
        <v>26439</v>
      </c>
      <c r="AT14">
        <v>7464</v>
      </c>
      <c r="AU14">
        <v>10411</v>
      </c>
      <c r="AV14">
        <v>3424</v>
      </c>
      <c r="AW14">
        <v>2401</v>
      </c>
      <c r="AX14">
        <v>8424</v>
      </c>
      <c r="AY14">
        <v>126</v>
      </c>
      <c r="AZ14">
        <v>454</v>
      </c>
      <c r="BA14" s="10">
        <v>352</v>
      </c>
      <c r="BB14">
        <v>516</v>
      </c>
      <c r="BC14">
        <v>2198</v>
      </c>
      <c r="BD14" s="9"/>
      <c r="BE14" s="9"/>
      <c r="BF14" s="9"/>
      <c r="BG14">
        <v>340</v>
      </c>
      <c r="BH14">
        <v>4198</v>
      </c>
      <c r="BI14" s="17">
        <v>15596</v>
      </c>
      <c r="BJ14" s="14">
        <v>1053010</v>
      </c>
      <c r="BK14">
        <f t="shared" si="6"/>
        <v>1053010</v>
      </c>
      <c r="BL14">
        <f t="shared" si="7"/>
        <v>1053010</v>
      </c>
    </row>
    <row r="15" spans="1:64" ht="13.8" thickBot="1">
      <c r="A15" s="56" t="s">
        <v>11</v>
      </c>
      <c r="B15" s="1">
        <v>9334</v>
      </c>
      <c r="C15">
        <v>9857</v>
      </c>
      <c r="D15">
        <v>12341</v>
      </c>
      <c r="E15">
        <v>18278</v>
      </c>
      <c r="F15">
        <v>25893</v>
      </c>
      <c r="G15">
        <v>27849</v>
      </c>
      <c r="H15">
        <v>27391</v>
      </c>
      <c r="I15">
        <v>30379</v>
      </c>
      <c r="J15">
        <v>23382</v>
      </c>
      <c r="K15">
        <v>30772</v>
      </c>
      <c r="L15">
        <v>29912</v>
      </c>
      <c r="M15">
        <v>31491</v>
      </c>
      <c r="N15">
        <v>36728</v>
      </c>
      <c r="O15">
        <v>26534</v>
      </c>
      <c r="P15">
        <v>35605</v>
      </c>
      <c r="Q15">
        <v>38086</v>
      </c>
      <c r="R15">
        <v>36424</v>
      </c>
      <c r="S15" s="12">
        <v>17876</v>
      </c>
      <c r="T15" s="111">
        <f t="shared" si="0"/>
        <v>11</v>
      </c>
      <c r="U15" s="12">
        <v>412</v>
      </c>
      <c r="V15" s="12">
        <v>1768</v>
      </c>
      <c r="W15" s="12">
        <v>4147</v>
      </c>
      <c r="Y15" s="108">
        <v>1908</v>
      </c>
      <c r="Z15" s="150">
        <f t="shared" si="1"/>
        <v>861425</v>
      </c>
      <c r="AA15" s="150">
        <f t="shared" si="2"/>
        <v>2822</v>
      </c>
      <c r="AB15" s="150">
        <f t="shared" si="3"/>
        <v>31721</v>
      </c>
      <c r="AC15" s="150">
        <f t="shared" si="4"/>
        <v>49422</v>
      </c>
      <c r="AD15" s="151"/>
      <c r="AE15" s="150">
        <f t="shared" si="5"/>
        <v>3638</v>
      </c>
      <c r="AF15">
        <v>278992</v>
      </c>
      <c r="AG15">
        <v>220514</v>
      </c>
      <c r="AH15">
        <v>63815</v>
      </c>
      <c r="AI15">
        <v>64626</v>
      </c>
      <c r="AJ15">
        <v>48968</v>
      </c>
      <c r="AK15" s="10">
        <v>34391</v>
      </c>
      <c r="AL15">
        <v>29937</v>
      </c>
      <c r="AM15">
        <v>48762</v>
      </c>
      <c r="AN15">
        <v>26657</v>
      </c>
      <c r="AO15">
        <v>22765</v>
      </c>
      <c r="AP15">
        <v>12823</v>
      </c>
      <c r="AQ15">
        <v>31491</v>
      </c>
      <c r="AR15">
        <v>4724</v>
      </c>
      <c r="AS15">
        <v>23285</v>
      </c>
      <c r="AT15">
        <v>5752</v>
      </c>
      <c r="AU15">
        <v>10801</v>
      </c>
      <c r="AV15">
        <v>3638</v>
      </c>
      <c r="AW15">
        <v>5006</v>
      </c>
      <c r="AX15">
        <v>2822</v>
      </c>
      <c r="AY15">
        <v>147</v>
      </c>
      <c r="AZ15">
        <v>307</v>
      </c>
      <c r="BA15">
        <v>458</v>
      </c>
      <c r="BB15">
        <v>218</v>
      </c>
      <c r="BC15">
        <v>3014</v>
      </c>
      <c r="BD15" s="9"/>
      <c r="BE15" s="9"/>
      <c r="BF15" s="9"/>
      <c r="BH15">
        <v>5115</v>
      </c>
      <c r="BI15" s="17">
        <v>19222</v>
      </c>
      <c r="BJ15" s="2">
        <v>998250</v>
      </c>
      <c r="BK15">
        <f t="shared" si="6"/>
        <v>968250</v>
      </c>
      <c r="BL15">
        <f t="shared" si="7"/>
        <v>968250</v>
      </c>
    </row>
    <row r="16" spans="1:64" ht="13.8" thickBot="1">
      <c r="A16" s="56" t="s">
        <v>12</v>
      </c>
      <c r="B16" s="1">
        <v>8832</v>
      </c>
      <c r="C16">
        <v>8316</v>
      </c>
      <c r="D16">
        <v>9295</v>
      </c>
      <c r="E16">
        <v>12742</v>
      </c>
      <c r="F16">
        <v>8809</v>
      </c>
      <c r="G16">
        <v>10760</v>
      </c>
      <c r="H16">
        <v>10330</v>
      </c>
      <c r="I16">
        <v>11222</v>
      </c>
      <c r="J16">
        <v>11421</v>
      </c>
      <c r="K16">
        <v>9589</v>
      </c>
      <c r="L16">
        <v>8362</v>
      </c>
      <c r="M16">
        <v>4724</v>
      </c>
      <c r="N16">
        <v>11033</v>
      </c>
      <c r="O16">
        <v>8907</v>
      </c>
      <c r="P16">
        <v>8940</v>
      </c>
      <c r="Q16">
        <v>10315</v>
      </c>
      <c r="R16">
        <v>11422</v>
      </c>
      <c r="S16" s="12">
        <v>6354</v>
      </c>
      <c r="T16" s="111">
        <f t="shared" si="0"/>
        <v>17</v>
      </c>
      <c r="U16" s="12">
        <v>4579</v>
      </c>
      <c r="V16" s="12">
        <v>6185</v>
      </c>
      <c r="W16" s="12">
        <v>14786</v>
      </c>
      <c r="Y16" s="108">
        <v>1909</v>
      </c>
      <c r="Z16" s="150">
        <f t="shared" si="1"/>
        <v>1273830</v>
      </c>
      <c r="AA16" s="150">
        <f t="shared" si="2"/>
        <v>11496</v>
      </c>
      <c r="AB16" s="150">
        <f t="shared" si="3"/>
        <v>27433</v>
      </c>
      <c r="AC16" s="150">
        <f t="shared" si="4"/>
        <v>59985</v>
      </c>
      <c r="AD16" s="151"/>
      <c r="AE16" s="150">
        <f t="shared" si="5"/>
        <v>3129</v>
      </c>
      <c r="AF16" s="12">
        <v>387119</v>
      </c>
      <c r="AG16">
        <v>288885</v>
      </c>
      <c r="AH16">
        <v>189199</v>
      </c>
      <c r="AI16">
        <v>89061</v>
      </c>
      <c r="AJ16">
        <v>60875</v>
      </c>
      <c r="AK16" s="10">
        <v>64392</v>
      </c>
      <c r="AL16">
        <v>67785</v>
      </c>
      <c r="AM16">
        <v>32498</v>
      </c>
      <c r="AN16">
        <v>32302</v>
      </c>
      <c r="AO16">
        <v>27683</v>
      </c>
      <c r="AP16">
        <v>15783</v>
      </c>
      <c r="AQ16">
        <v>36728</v>
      </c>
      <c r="AR16">
        <v>11033</v>
      </c>
      <c r="AS16">
        <v>21782</v>
      </c>
      <c r="AT16">
        <v>8092</v>
      </c>
      <c r="AU16">
        <v>16555</v>
      </c>
      <c r="AV16">
        <v>3129</v>
      </c>
      <c r="AW16">
        <v>4456</v>
      </c>
      <c r="AX16">
        <v>11496</v>
      </c>
      <c r="AY16">
        <v>198</v>
      </c>
      <c r="AZ16">
        <v>179</v>
      </c>
      <c r="BA16">
        <v>792</v>
      </c>
      <c r="BB16">
        <v>211</v>
      </c>
      <c r="BC16">
        <v>3366</v>
      </c>
      <c r="BD16" s="9"/>
      <c r="BE16" s="9"/>
      <c r="BF16" s="9"/>
      <c r="BG16">
        <v>168</v>
      </c>
      <c r="BH16">
        <v>2106</v>
      </c>
      <c r="BI16" s="17">
        <v>51802</v>
      </c>
      <c r="BJ16" s="2">
        <v>1427675</v>
      </c>
      <c r="BK16">
        <f t="shared" si="6"/>
        <v>1427675</v>
      </c>
      <c r="BL16">
        <f t="shared" si="7"/>
        <v>1427675</v>
      </c>
    </row>
    <row r="17" spans="1:64" ht="13.8" thickBot="1">
      <c r="A17" s="56" t="s">
        <v>5</v>
      </c>
      <c r="B17" s="1">
        <v>6430</v>
      </c>
      <c r="C17">
        <v>6257</v>
      </c>
      <c r="D17">
        <v>7526</v>
      </c>
      <c r="E17">
        <v>6702</v>
      </c>
      <c r="F17">
        <v>9711</v>
      </c>
      <c r="G17">
        <v>9315</v>
      </c>
      <c r="H17">
        <v>22441</v>
      </c>
      <c r="I17">
        <v>22972</v>
      </c>
      <c r="J17">
        <v>31588</v>
      </c>
      <c r="K17">
        <v>57530</v>
      </c>
      <c r="L17">
        <v>26439</v>
      </c>
      <c r="M17">
        <v>23285</v>
      </c>
      <c r="N17">
        <v>21782</v>
      </c>
      <c r="O17">
        <v>20158</v>
      </c>
      <c r="P17">
        <v>25598</v>
      </c>
      <c r="Q17">
        <v>30688</v>
      </c>
      <c r="R17">
        <v>31490</v>
      </c>
      <c r="S17" s="12">
        <v>28765</v>
      </c>
      <c r="T17" s="111">
        <f t="shared" si="0"/>
        <v>10</v>
      </c>
      <c r="U17" s="12">
        <v>20829</v>
      </c>
      <c r="V17" s="12">
        <v>20808</v>
      </c>
      <c r="W17" s="9" t="s">
        <v>28</v>
      </c>
      <c r="Y17" s="108">
        <v>1910</v>
      </c>
      <c r="Z17" s="150">
        <f t="shared" si="1"/>
        <v>1301021</v>
      </c>
      <c r="AA17" s="150">
        <f t="shared" si="2"/>
        <v>9490</v>
      </c>
      <c r="AB17" s="150">
        <f t="shared" si="3"/>
        <v>26681</v>
      </c>
      <c r="AC17" s="150">
        <f t="shared" si="4"/>
        <v>65763</v>
      </c>
      <c r="AD17" s="151"/>
      <c r="AE17" s="150">
        <f t="shared" si="5"/>
        <v>3309</v>
      </c>
      <c r="AF17">
        <v>390640</v>
      </c>
      <c r="AG17">
        <v>315476</v>
      </c>
      <c r="AH17">
        <v>195982</v>
      </c>
      <c r="AI17">
        <v>93647</v>
      </c>
      <c r="AJ17">
        <v>49735</v>
      </c>
      <c r="AK17" s="10">
        <v>66515</v>
      </c>
      <c r="AL17">
        <v>75196</v>
      </c>
      <c r="AM17">
        <v>29055</v>
      </c>
      <c r="AN17">
        <v>37904</v>
      </c>
      <c r="AO17">
        <v>27859</v>
      </c>
      <c r="AP17">
        <v>15050</v>
      </c>
      <c r="AQ17">
        <v>26534</v>
      </c>
      <c r="AR17">
        <v>8907</v>
      </c>
      <c r="AS17">
        <v>20158</v>
      </c>
      <c r="AT17">
        <v>6154</v>
      </c>
      <c r="AU17">
        <v>18331</v>
      </c>
      <c r="AV17">
        <v>3309</v>
      </c>
      <c r="AW17">
        <v>7007</v>
      </c>
      <c r="AX17">
        <v>9490</v>
      </c>
      <c r="AY17">
        <v>1987</v>
      </c>
      <c r="AZ17">
        <v>21</v>
      </c>
      <c r="BA17">
        <v>211</v>
      </c>
      <c r="BB17">
        <v>358</v>
      </c>
      <c r="BC17">
        <v>4399</v>
      </c>
      <c r="BD17" s="9"/>
      <c r="BE17" s="9"/>
      <c r="BF17" s="9"/>
      <c r="BG17">
        <v>236</v>
      </c>
      <c r="BH17">
        <v>2103</v>
      </c>
      <c r="BI17" s="17">
        <v>42821</v>
      </c>
      <c r="BJ17" s="14">
        <v>1449085</v>
      </c>
      <c r="BK17">
        <f t="shared" si="6"/>
        <v>1449085</v>
      </c>
      <c r="BL17">
        <f t="shared" si="7"/>
        <v>1449085</v>
      </c>
    </row>
    <row r="18" spans="1:64" ht="13.8" thickBot="1">
      <c r="A18" s="56" t="s">
        <v>13</v>
      </c>
      <c r="B18" s="1">
        <v>6162</v>
      </c>
      <c r="C18">
        <v>4470</v>
      </c>
      <c r="D18">
        <v>4948</v>
      </c>
      <c r="E18">
        <v>6419</v>
      </c>
      <c r="F18">
        <v>4967</v>
      </c>
      <c r="G18">
        <v>6203</v>
      </c>
      <c r="H18">
        <v>10986</v>
      </c>
      <c r="I18">
        <v>8331</v>
      </c>
      <c r="J18">
        <v>7870</v>
      </c>
      <c r="K18">
        <v>6344</v>
      </c>
      <c r="L18">
        <v>7464</v>
      </c>
      <c r="M18">
        <v>5752</v>
      </c>
      <c r="N18">
        <v>8092</v>
      </c>
      <c r="O18">
        <v>6154</v>
      </c>
      <c r="P18">
        <v>9957</v>
      </c>
      <c r="Q18">
        <v>4847</v>
      </c>
      <c r="R18">
        <v>6695</v>
      </c>
      <c r="S18" s="12">
        <v>5046</v>
      </c>
      <c r="T18" s="111">
        <f t="shared" si="0"/>
        <v>18</v>
      </c>
      <c r="U18" s="12">
        <v>440</v>
      </c>
      <c r="V18" s="12">
        <v>2321</v>
      </c>
      <c r="W18" s="12">
        <v>2853</v>
      </c>
      <c r="Y18" s="108">
        <v>1911</v>
      </c>
      <c r="Z18" s="150">
        <f t="shared" si="1"/>
        <v>1409546</v>
      </c>
      <c r="AA18" s="150">
        <f t="shared" si="2"/>
        <v>13467</v>
      </c>
      <c r="AB18" s="150">
        <f t="shared" si="3"/>
        <v>32899</v>
      </c>
      <c r="AC18" s="150">
        <f t="shared" si="4"/>
        <v>78131</v>
      </c>
      <c r="AD18" s="151"/>
      <c r="AE18" s="150">
        <f t="shared" si="5"/>
        <v>3198</v>
      </c>
      <c r="AF18" s="12">
        <v>490526</v>
      </c>
      <c r="AG18">
        <v>337032</v>
      </c>
      <c r="AH18">
        <v>188799</v>
      </c>
      <c r="AI18">
        <v>90813</v>
      </c>
      <c r="AJ18">
        <v>67930</v>
      </c>
      <c r="AK18" s="10">
        <v>55424</v>
      </c>
      <c r="AL18">
        <v>52709</v>
      </c>
      <c r="AM18">
        <v>21910</v>
      </c>
      <c r="AN18">
        <v>44551</v>
      </c>
      <c r="AO18">
        <v>33580</v>
      </c>
      <c r="AP18">
        <v>29720</v>
      </c>
      <c r="AQ18">
        <v>35605</v>
      </c>
      <c r="AR18">
        <v>8940</v>
      </c>
      <c r="AS18">
        <v>25598</v>
      </c>
      <c r="AT18">
        <v>9957</v>
      </c>
      <c r="AU18">
        <v>14579</v>
      </c>
      <c r="AV18">
        <v>3198</v>
      </c>
      <c r="AW18">
        <v>4557</v>
      </c>
      <c r="AX18">
        <v>13467</v>
      </c>
      <c r="AY18">
        <v>109</v>
      </c>
      <c r="AZ18">
        <v>30</v>
      </c>
      <c r="BA18">
        <v>321</v>
      </c>
      <c r="BB18">
        <v>222</v>
      </c>
      <c r="BC18">
        <v>5579</v>
      </c>
      <c r="BD18" s="9"/>
      <c r="BE18" s="9"/>
      <c r="BF18" s="9"/>
      <c r="BG18">
        <v>393</v>
      </c>
      <c r="BH18">
        <v>1692</v>
      </c>
      <c r="BI18" s="17">
        <v>54170</v>
      </c>
      <c r="BJ18" s="14">
        <v>1591411</v>
      </c>
      <c r="BK18">
        <f t="shared" si="6"/>
        <v>1591411</v>
      </c>
      <c r="BL18">
        <f t="shared" si="7"/>
        <v>1591411</v>
      </c>
    </row>
    <row r="19" spans="1:64" ht="13.8" thickBot="1">
      <c r="A19" s="56" t="s">
        <v>6</v>
      </c>
      <c r="B19" s="1">
        <v>6057</v>
      </c>
      <c r="C19">
        <v>9653</v>
      </c>
      <c r="D19">
        <v>9794</v>
      </c>
      <c r="E19">
        <v>8733</v>
      </c>
      <c r="F19">
        <v>10331</v>
      </c>
      <c r="G19">
        <v>9113</v>
      </c>
      <c r="H19">
        <v>8582</v>
      </c>
      <c r="I19">
        <v>7471</v>
      </c>
      <c r="J19">
        <v>9743</v>
      </c>
      <c r="K19">
        <v>10391</v>
      </c>
      <c r="L19">
        <v>10411</v>
      </c>
      <c r="M19">
        <v>10801</v>
      </c>
      <c r="N19">
        <v>16555</v>
      </c>
      <c r="O19">
        <v>18331</v>
      </c>
      <c r="P19">
        <v>14579</v>
      </c>
      <c r="Q19">
        <v>8626</v>
      </c>
      <c r="R19">
        <v>6859</v>
      </c>
      <c r="S19" s="12">
        <v>8569</v>
      </c>
      <c r="T19" s="111">
        <f t="shared" si="0"/>
        <v>15</v>
      </c>
      <c r="U19" s="9" t="s">
        <v>28</v>
      </c>
      <c r="V19" s="9" t="s">
        <v>28</v>
      </c>
      <c r="W19" s="9" t="s">
        <v>28</v>
      </c>
      <c r="Y19" s="108">
        <v>1912</v>
      </c>
      <c r="Z19" s="150">
        <f t="shared" si="1"/>
        <v>1358362</v>
      </c>
      <c r="AA19" s="150">
        <f t="shared" si="2"/>
        <v>18007</v>
      </c>
      <c r="AB19" s="150">
        <f t="shared" si="3"/>
        <v>38862</v>
      </c>
      <c r="AC19" s="150">
        <f t="shared" si="4"/>
        <v>83123</v>
      </c>
      <c r="AD19" s="151"/>
      <c r="AE19" s="150">
        <f t="shared" si="5"/>
        <v>5277</v>
      </c>
      <c r="AF19">
        <v>453828</v>
      </c>
      <c r="AG19">
        <v>327811</v>
      </c>
      <c r="AH19">
        <v>153991</v>
      </c>
      <c r="AI19">
        <v>98157</v>
      </c>
      <c r="AJ19">
        <v>73409</v>
      </c>
      <c r="AK19" s="10">
        <v>58921</v>
      </c>
      <c r="AL19">
        <v>52476</v>
      </c>
      <c r="AM19">
        <v>49622</v>
      </c>
      <c r="AN19">
        <v>52997</v>
      </c>
      <c r="AO19">
        <v>30126</v>
      </c>
      <c r="AP19">
        <v>20333</v>
      </c>
      <c r="AQ19">
        <v>38086</v>
      </c>
      <c r="AR19">
        <v>10315</v>
      </c>
      <c r="AS19">
        <v>30688</v>
      </c>
      <c r="AT19">
        <v>4847</v>
      </c>
      <c r="AU19">
        <v>8626</v>
      </c>
      <c r="AV19">
        <v>5277</v>
      </c>
      <c r="AW19">
        <v>2754</v>
      </c>
      <c r="AX19">
        <v>18007</v>
      </c>
      <c r="AY19">
        <v>687</v>
      </c>
      <c r="AZ19">
        <v>58</v>
      </c>
      <c r="BA19">
        <v>3544</v>
      </c>
      <c r="BB19">
        <v>637</v>
      </c>
      <c r="BC19">
        <v>6464</v>
      </c>
      <c r="BD19" s="9"/>
      <c r="BE19" s="9"/>
      <c r="BF19" s="9"/>
      <c r="BG19">
        <v>318</v>
      </c>
      <c r="BH19">
        <v>1652</v>
      </c>
      <c r="BI19" s="17">
        <v>15166</v>
      </c>
      <c r="BJ19" s="14">
        <v>1518797</v>
      </c>
      <c r="BK19">
        <f t="shared" si="6"/>
        <v>1518797</v>
      </c>
      <c r="BL19">
        <f t="shared" si="7"/>
        <v>1518797</v>
      </c>
    </row>
    <row r="20" spans="1:64" ht="13.8" thickBot="1">
      <c r="A20" s="56" t="s">
        <v>14</v>
      </c>
      <c r="B20" s="1">
        <v>5816</v>
      </c>
      <c r="C20">
        <v>6727</v>
      </c>
      <c r="D20">
        <v>5588</v>
      </c>
      <c r="E20">
        <v>9195</v>
      </c>
      <c r="F20">
        <v>9816</v>
      </c>
      <c r="G20">
        <v>6790</v>
      </c>
      <c r="H20">
        <v>5121</v>
      </c>
      <c r="I20">
        <v>4896</v>
      </c>
      <c r="J20">
        <v>2820</v>
      </c>
      <c r="K20">
        <v>2552</v>
      </c>
      <c r="L20">
        <v>3424</v>
      </c>
      <c r="M20">
        <v>3638</v>
      </c>
      <c r="N20">
        <v>3129</v>
      </c>
      <c r="O20">
        <v>3309</v>
      </c>
      <c r="P20">
        <v>3198</v>
      </c>
      <c r="Q20">
        <v>5277</v>
      </c>
      <c r="R20">
        <v>8671</v>
      </c>
      <c r="S20" s="12">
        <v>4157</v>
      </c>
      <c r="T20" s="111">
        <f t="shared" si="0"/>
        <v>20</v>
      </c>
      <c r="U20" s="9" t="s">
        <v>28</v>
      </c>
      <c r="V20" s="9" t="s">
        <v>28</v>
      </c>
      <c r="W20" s="9" t="s">
        <v>28</v>
      </c>
      <c r="Y20" s="108">
        <v>1913</v>
      </c>
      <c r="Z20" s="150">
        <f t="shared" si="1"/>
        <v>1309652</v>
      </c>
      <c r="AA20" s="150">
        <f t="shared" si="2"/>
        <v>14155</v>
      </c>
      <c r="AB20" s="150">
        <f t="shared" si="3"/>
        <v>38886</v>
      </c>
      <c r="AC20" s="150">
        <f t="shared" si="4"/>
        <v>93487</v>
      </c>
      <c r="AD20" s="151"/>
      <c r="AE20" s="150">
        <f t="shared" si="5"/>
        <v>8671</v>
      </c>
      <c r="AF20" s="12">
        <v>453584</v>
      </c>
      <c r="AG20">
        <v>267801</v>
      </c>
      <c r="AH20">
        <v>177412</v>
      </c>
      <c r="AI20">
        <v>100879</v>
      </c>
      <c r="AJ20">
        <v>65297</v>
      </c>
      <c r="AK20" s="10">
        <v>64664</v>
      </c>
      <c r="AL20">
        <v>73761</v>
      </c>
      <c r="AM20">
        <v>11143</v>
      </c>
      <c r="AN20">
        <v>57703</v>
      </c>
      <c r="AO20">
        <v>35784</v>
      </c>
      <c r="AP20">
        <v>21692</v>
      </c>
      <c r="AQ20">
        <v>36424</v>
      </c>
      <c r="AR20">
        <v>11422</v>
      </c>
      <c r="AS20">
        <v>31490</v>
      </c>
      <c r="AT20">
        <v>6695</v>
      </c>
      <c r="AU20">
        <v>6859</v>
      </c>
      <c r="AV20">
        <v>8671</v>
      </c>
      <c r="AW20">
        <v>8925</v>
      </c>
      <c r="AX20">
        <v>14155</v>
      </c>
      <c r="AY20">
        <v>176</v>
      </c>
      <c r="AZ20">
        <v>41</v>
      </c>
      <c r="BA20">
        <v>2343</v>
      </c>
      <c r="BB20">
        <v>492</v>
      </c>
      <c r="BC20">
        <v>5946</v>
      </c>
      <c r="BD20" s="9"/>
      <c r="BE20" s="9"/>
      <c r="BF20" s="9"/>
      <c r="BG20">
        <v>83</v>
      </c>
      <c r="BH20">
        <v>1409</v>
      </c>
      <c r="BI20" s="17">
        <v>55284</v>
      </c>
      <c r="BJ20" s="14">
        <v>1520135</v>
      </c>
      <c r="BK20">
        <f t="shared" si="6"/>
        <v>1520135</v>
      </c>
      <c r="BL20">
        <f t="shared" si="7"/>
        <v>1520135</v>
      </c>
    </row>
    <row r="21" spans="1:64" ht="13.8" thickBot="1">
      <c r="A21" s="56" t="s">
        <v>15</v>
      </c>
      <c r="B21" s="1">
        <v>3973</v>
      </c>
      <c r="C21">
        <v>2798</v>
      </c>
      <c r="D21">
        <v>7429</v>
      </c>
      <c r="E21">
        <v>4271</v>
      </c>
      <c r="F21">
        <v>2915</v>
      </c>
      <c r="G21">
        <v>3636</v>
      </c>
      <c r="H21">
        <v>4196</v>
      </c>
      <c r="I21">
        <v>8487</v>
      </c>
      <c r="J21">
        <v>19516</v>
      </c>
      <c r="K21">
        <v>8028</v>
      </c>
      <c r="L21">
        <v>2401</v>
      </c>
      <c r="M21">
        <v>5006</v>
      </c>
      <c r="N21">
        <v>4456</v>
      </c>
      <c r="O21">
        <v>7007</v>
      </c>
      <c r="P21">
        <v>4557</v>
      </c>
      <c r="Q21">
        <v>2754</v>
      </c>
      <c r="R21">
        <v>8925</v>
      </c>
      <c r="S21" s="12">
        <v>6781</v>
      </c>
      <c r="T21" s="111">
        <f t="shared" si="0"/>
        <v>16</v>
      </c>
      <c r="U21" s="9" t="s">
        <v>29</v>
      </c>
      <c r="V21" s="9" t="s">
        <v>29</v>
      </c>
      <c r="W21" s="9" t="s">
        <v>29</v>
      </c>
      <c r="Y21" s="108">
        <v>1914</v>
      </c>
      <c r="Z21" s="150">
        <f t="shared" si="1"/>
        <v>833280</v>
      </c>
      <c r="AA21" s="150">
        <f t="shared" si="2"/>
        <v>8778</v>
      </c>
      <c r="AB21" s="150">
        <f t="shared" si="3"/>
        <v>34978</v>
      </c>
      <c r="AC21" s="150">
        <f t="shared" si="4"/>
        <v>68331</v>
      </c>
      <c r="AD21" s="151"/>
      <c r="AE21" s="150">
        <f t="shared" si="5"/>
        <v>4157</v>
      </c>
      <c r="AF21" s="12">
        <v>249157</v>
      </c>
      <c r="AG21">
        <v>189606</v>
      </c>
      <c r="AH21" s="12">
        <v>94696</v>
      </c>
      <c r="AI21" s="12">
        <v>55636</v>
      </c>
      <c r="AJ21">
        <v>38908</v>
      </c>
      <c r="AK21" s="10">
        <v>49189</v>
      </c>
      <c r="AL21" s="12">
        <v>40575</v>
      </c>
      <c r="AM21" s="12">
        <v>55730</v>
      </c>
      <c r="AN21" s="12">
        <v>52865</v>
      </c>
      <c r="AO21" s="12">
        <v>15466</v>
      </c>
      <c r="AP21" s="12">
        <v>12736</v>
      </c>
      <c r="AQ21" s="12">
        <v>17876</v>
      </c>
      <c r="AR21" s="12">
        <v>6354</v>
      </c>
      <c r="AS21" s="12">
        <v>28765</v>
      </c>
      <c r="AT21" s="12">
        <v>5046</v>
      </c>
      <c r="AU21" s="12">
        <v>8569</v>
      </c>
      <c r="AV21" s="12">
        <v>4157</v>
      </c>
      <c r="AW21" s="12">
        <v>6781</v>
      </c>
      <c r="AX21" s="12">
        <v>8774</v>
      </c>
      <c r="AY21" s="12">
        <v>382</v>
      </c>
      <c r="AZ21" s="12">
        <v>57</v>
      </c>
      <c r="BA21">
        <v>1557</v>
      </c>
      <c r="BB21" s="12">
        <v>303</v>
      </c>
      <c r="BC21">
        <v>4874</v>
      </c>
      <c r="BD21">
        <v>4</v>
      </c>
      <c r="BE21" s="9"/>
      <c r="BF21" s="9"/>
      <c r="BG21" s="12">
        <v>179</v>
      </c>
      <c r="BH21" s="12">
        <v>1282</v>
      </c>
      <c r="BI21" s="18">
        <v>6566</v>
      </c>
      <c r="BJ21" s="14">
        <v>956090</v>
      </c>
      <c r="BK21">
        <f t="shared" si="6"/>
        <v>956090</v>
      </c>
      <c r="BL21">
        <f t="shared" si="7"/>
        <v>956090</v>
      </c>
    </row>
    <row r="22" spans="1:64" ht="13.8" thickBot="1">
      <c r="A22" s="56" t="s">
        <v>7</v>
      </c>
      <c r="B22" s="1">
        <v>2707</v>
      </c>
      <c r="C22">
        <v>3014</v>
      </c>
      <c r="D22">
        <v>4388</v>
      </c>
      <c r="E22">
        <v>3419</v>
      </c>
      <c r="F22">
        <v>4009</v>
      </c>
      <c r="G22">
        <v>4374</v>
      </c>
      <c r="H22">
        <v>5355</v>
      </c>
      <c r="I22">
        <v>4362</v>
      </c>
      <c r="J22">
        <v>3546</v>
      </c>
      <c r="K22">
        <v>5712</v>
      </c>
      <c r="L22">
        <v>8424</v>
      </c>
      <c r="M22">
        <v>2822</v>
      </c>
      <c r="N22">
        <v>11496</v>
      </c>
      <c r="O22">
        <v>9490</v>
      </c>
      <c r="P22">
        <v>13467</v>
      </c>
      <c r="Q22">
        <v>18007</v>
      </c>
      <c r="R22">
        <v>14155</v>
      </c>
      <c r="S22" s="12">
        <v>8774</v>
      </c>
      <c r="T22" s="111">
        <f t="shared" si="0"/>
        <v>14</v>
      </c>
      <c r="U22" s="12">
        <v>3798</v>
      </c>
      <c r="V22" s="12">
        <v>28450</v>
      </c>
      <c r="W22" s="12">
        <v>26480</v>
      </c>
      <c r="Y22" s="110" t="s">
        <v>31</v>
      </c>
      <c r="Z22" s="152"/>
      <c r="AA22" s="152"/>
      <c r="AB22" s="150">
        <f t="shared" si="3"/>
        <v>96</v>
      </c>
      <c r="AC22" s="152"/>
      <c r="AD22" s="152"/>
      <c r="AE22" s="152"/>
      <c r="AF22" s="111">
        <f t="shared" ref="AF22:BD22" si="8">RANK(AF21,$Y$21:$BH$21,0)</f>
        <v>2</v>
      </c>
      <c r="AG22" s="111">
        <f t="shared" si="8"/>
        <v>3</v>
      </c>
      <c r="AH22" s="111">
        <f t="shared" si="8"/>
        <v>4</v>
      </c>
      <c r="AI22" s="111">
        <f t="shared" si="8"/>
        <v>7</v>
      </c>
      <c r="AJ22" s="111">
        <f t="shared" si="8"/>
        <v>11</v>
      </c>
      <c r="AK22" s="111">
        <f t="shared" si="8"/>
        <v>9</v>
      </c>
      <c r="AL22" s="111">
        <f t="shared" si="8"/>
        <v>10</v>
      </c>
      <c r="AM22" s="111">
        <f t="shared" si="8"/>
        <v>6</v>
      </c>
      <c r="AN22" s="111">
        <f t="shared" si="8"/>
        <v>8</v>
      </c>
      <c r="AO22" s="111">
        <f t="shared" si="8"/>
        <v>15</v>
      </c>
      <c r="AP22" s="111">
        <f t="shared" si="8"/>
        <v>16</v>
      </c>
      <c r="AQ22" s="111">
        <f t="shared" si="8"/>
        <v>14</v>
      </c>
      <c r="AR22" s="111">
        <f t="shared" si="8"/>
        <v>21</v>
      </c>
      <c r="AS22" s="111">
        <f t="shared" si="8"/>
        <v>13</v>
      </c>
      <c r="AT22" s="111">
        <f t="shared" si="8"/>
        <v>22</v>
      </c>
      <c r="AU22" s="111">
        <f t="shared" si="8"/>
        <v>19</v>
      </c>
      <c r="AV22" s="111">
        <f t="shared" si="8"/>
        <v>24</v>
      </c>
      <c r="AW22" s="111">
        <f t="shared" si="8"/>
        <v>20</v>
      </c>
      <c r="AX22" s="111">
        <f t="shared" si="8"/>
        <v>18</v>
      </c>
      <c r="AY22" s="111">
        <f t="shared" si="8"/>
        <v>29</v>
      </c>
      <c r="AZ22" s="111">
        <f t="shared" si="8"/>
        <v>32</v>
      </c>
      <c r="BA22" s="111">
        <f t="shared" si="8"/>
        <v>27</v>
      </c>
      <c r="BB22" s="111">
        <f t="shared" si="8"/>
        <v>30</v>
      </c>
      <c r="BC22" s="111">
        <f t="shared" si="8"/>
        <v>23</v>
      </c>
      <c r="BD22" s="111">
        <f t="shared" si="8"/>
        <v>33</v>
      </c>
      <c r="BE22" s="111"/>
      <c r="BF22" s="111"/>
      <c r="BG22" s="111">
        <f>RANK(BG21,$Y$21:$BH$21,0)</f>
        <v>31</v>
      </c>
      <c r="BH22" s="111">
        <f>RANK(BH21,$Y$21:$BH$21,0)</f>
        <v>28</v>
      </c>
      <c r="BI22" s="18"/>
      <c r="BJ22" s="14"/>
      <c r="BK22">
        <f t="shared" si="6"/>
        <v>475</v>
      </c>
      <c r="BL22">
        <f t="shared" si="7"/>
        <v>96</v>
      </c>
    </row>
    <row r="23" spans="1:64" ht="13.8" thickBot="1">
      <c r="A23" s="56" t="s">
        <v>16</v>
      </c>
      <c r="B23" s="1">
        <v>1979</v>
      </c>
      <c r="C23">
        <v>219</v>
      </c>
      <c r="D23">
        <v>308</v>
      </c>
      <c r="E23">
        <v>473</v>
      </c>
      <c r="F23">
        <v>200</v>
      </c>
      <c r="G23">
        <v>163</v>
      </c>
      <c r="H23">
        <v>161</v>
      </c>
      <c r="I23">
        <v>2455</v>
      </c>
      <c r="J23">
        <v>1463</v>
      </c>
      <c r="K23">
        <v>780</v>
      </c>
      <c r="L23">
        <v>126</v>
      </c>
      <c r="M23">
        <v>147</v>
      </c>
      <c r="N23">
        <v>198</v>
      </c>
      <c r="O23">
        <v>1987</v>
      </c>
      <c r="P23">
        <v>109</v>
      </c>
      <c r="Q23">
        <v>687</v>
      </c>
      <c r="R23">
        <v>176</v>
      </c>
      <c r="S23" s="12">
        <v>382</v>
      </c>
      <c r="T23" s="111">
        <f t="shared" si="0"/>
        <v>24</v>
      </c>
      <c r="U23" s="9" t="s">
        <v>17</v>
      </c>
      <c r="V23" s="9" t="s">
        <v>17</v>
      </c>
      <c r="W23" s="9" t="s">
        <v>17</v>
      </c>
      <c r="Y23" s="108">
        <v>1915</v>
      </c>
      <c r="Z23" s="150">
        <f t="shared" si="1"/>
        <v>314434</v>
      </c>
      <c r="AA23" s="150">
        <f t="shared" si="2"/>
        <v>3798</v>
      </c>
      <c r="AB23" s="150">
        <f t="shared" si="3"/>
        <v>30143</v>
      </c>
      <c r="AC23" s="150">
        <f t="shared" si="4"/>
        <v>51203</v>
      </c>
      <c r="AD23" s="151"/>
      <c r="AE23" s="150">
        <f t="shared" si="5"/>
        <v>0</v>
      </c>
      <c r="AF23" s="9"/>
      <c r="AG23">
        <v>155537</v>
      </c>
      <c r="AH23" s="12">
        <v>2</v>
      </c>
      <c r="AI23" s="12">
        <v>17430</v>
      </c>
      <c r="AJ23" s="9"/>
      <c r="AK23" s="9"/>
      <c r="AL23" s="9"/>
      <c r="AM23" s="12">
        <v>132714</v>
      </c>
      <c r="AN23" s="12">
        <v>51203</v>
      </c>
      <c r="AO23" s="9"/>
      <c r="AP23" s="12">
        <v>3320</v>
      </c>
      <c r="AQ23" s="12">
        <v>412</v>
      </c>
      <c r="AR23" s="12">
        <v>4579</v>
      </c>
      <c r="AS23" s="12">
        <v>20829</v>
      </c>
      <c r="AT23" s="12">
        <v>440</v>
      </c>
      <c r="AU23" s="9"/>
      <c r="AV23" s="9"/>
      <c r="AW23" s="9"/>
      <c r="AX23" s="12">
        <v>3798</v>
      </c>
      <c r="AY23" s="9"/>
      <c r="AZ23" s="12">
        <v>13</v>
      </c>
      <c r="BA23" s="9"/>
      <c r="BB23" s="9"/>
      <c r="BC23">
        <v>5227</v>
      </c>
      <c r="BD23" s="9"/>
      <c r="BE23" s="9"/>
      <c r="BF23" s="9"/>
      <c r="BG23" s="9"/>
      <c r="BH23" s="12">
        <v>4074</v>
      </c>
      <c r="BI23" s="18">
        <f>1648+608</f>
        <v>2256</v>
      </c>
      <c r="BJ23" s="15">
        <v>401834</v>
      </c>
      <c r="BK23">
        <f t="shared" si="6"/>
        <v>401834</v>
      </c>
      <c r="BL23">
        <f t="shared" si="7"/>
        <v>401834</v>
      </c>
    </row>
    <row r="24" spans="1:64" ht="13.8" thickBot="1">
      <c r="A24" s="56" t="s">
        <v>18</v>
      </c>
      <c r="B24" s="1">
        <v>1916</v>
      </c>
      <c r="C24">
        <v>1856</v>
      </c>
      <c r="D24">
        <v>3235</v>
      </c>
      <c r="E24">
        <v>3777</v>
      </c>
      <c r="F24">
        <v>9072</v>
      </c>
      <c r="G24">
        <v>5622</v>
      </c>
      <c r="H24">
        <v>7803</v>
      </c>
      <c r="I24">
        <v>5927</v>
      </c>
      <c r="J24">
        <v>577</v>
      </c>
      <c r="K24">
        <v>277</v>
      </c>
      <c r="L24">
        <v>454</v>
      </c>
      <c r="M24">
        <v>307</v>
      </c>
      <c r="N24">
        <v>179</v>
      </c>
      <c r="O24">
        <v>21</v>
      </c>
      <c r="P24">
        <v>30</v>
      </c>
      <c r="Q24">
        <v>58</v>
      </c>
      <c r="R24">
        <v>41</v>
      </c>
      <c r="S24" s="12">
        <v>57</v>
      </c>
      <c r="T24" s="111">
        <f t="shared" si="0"/>
        <v>27</v>
      </c>
      <c r="U24" s="12">
        <v>13</v>
      </c>
      <c r="V24" s="12">
        <v>153</v>
      </c>
      <c r="W24" s="9" t="s">
        <v>29</v>
      </c>
      <c r="Y24" s="108">
        <v>1916</v>
      </c>
      <c r="Z24" s="150">
        <f t="shared" si="1"/>
        <v>466515</v>
      </c>
      <c r="AA24" s="150">
        <f t="shared" si="2"/>
        <v>28450</v>
      </c>
      <c r="AB24" s="150">
        <f t="shared" si="3"/>
        <v>30807</v>
      </c>
      <c r="AC24" s="150">
        <f t="shared" si="4"/>
        <v>48467</v>
      </c>
      <c r="AD24" s="151"/>
      <c r="AE24" s="150">
        <f t="shared" si="5"/>
        <v>0</v>
      </c>
      <c r="AF24" s="9"/>
      <c r="AG24">
        <v>184149</v>
      </c>
      <c r="AH24" s="12">
        <v>1040</v>
      </c>
      <c r="AI24" s="12">
        <v>66723</v>
      </c>
      <c r="AJ24" s="9"/>
      <c r="AK24" s="9"/>
      <c r="AL24" s="9"/>
      <c r="AM24" s="12">
        <v>199119</v>
      </c>
      <c r="AN24" s="12">
        <v>48467</v>
      </c>
      <c r="AO24" s="9"/>
      <c r="AP24" s="12">
        <v>4588</v>
      </c>
      <c r="AQ24" s="12">
        <v>1768</v>
      </c>
      <c r="AR24" s="12">
        <v>6185</v>
      </c>
      <c r="AS24" s="12">
        <v>20808</v>
      </c>
      <c r="AT24" s="12">
        <v>2321</v>
      </c>
      <c r="AU24" s="9"/>
      <c r="AV24" s="9"/>
      <c r="AW24" s="9"/>
      <c r="AX24" s="12">
        <v>28450</v>
      </c>
      <c r="AY24" s="9"/>
      <c r="AZ24" s="12">
        <v>153</v>
      </c>
      <c r="BA24" s="9"/>
      <c r="BB24" s="9"/>
      <c r="BC24">
        <v>3815</v>
      </c>
      <c r="BD24" s="9"/>
      <c r="BE24" s="9"/>
      <c r="BF24" s="9"/>
      <c r="BG24" s="12">
        <v>622</v>
      </c>
      <c r="BH24" s="12">
        <v>6031</v>
      </c>
      <c r="BI24" s="17">
        <f>1224+1834</f>
        <v>3058</v>
      </c>
      <c r="BJ24" s="15">
        <v>577297</v>
      </c>
      <c r="BK24">
        <f t="shared" si="6"/>
        <v>577297</v>
      </c>
      <c r="BL24">
        <f t="shared" si="7"/>
        <v>577297</v>
      </c>
    </row>
    <row r="25" spans="1:64" ht="13.8" thickBot="1">
      <c r="A25" s="56" t="s">
        <v>19</v>
      </c>
      <c r="B25" s="1">
        <v>903</v>
      </c>
      <c r="C25">
        <v>511</v>
      </c>
      <c r="D25">
        <v>485</v>
      </c>
      <c r="E25">
        <v>480</v>
      </c>
      <c r="F25">
        <v>850</v>
      </c>
      <c r="G25">
        <v>626</v>
      </c>
      <c r="H25">
        <v>815</v>
      </c>
      <c r="I25">
        <v>724</v>
      </c>
      <c r="J25">
        <v>702</v>
      </c>
      <c r="K25">
        <v>308</v>
      </c>
      <c r="L25" s="10">
        <v>352</v>
      </c>
      <c r="M25">
        <v>458</v>
      </c>
      <c r="N25">
        <v>792</v>
      </c>
      <c r="O25">
        <v>211</v>
      </c>
      <c r="P25">
        <v>321</v>
      </c>
      <c r="Q25">
        <v>3544</v>
      </c>
      <c r="R25">
        <v>2343</v>
      </c>
      <c r="S25">
        <v>1557</v>
      </c>
      <c r="T25" s="111">
        <f t="shared" si="0"/>
        <v>22</v>
      </c>
      <c r="U25" s="9" t="s">
        <v>20</v>
      </c>
      <c r="V25" s="9" t="s">
        <v>20</v>
      </c>
      <c r="W25" s="9" t="s">
        <v>20</v>
      </c>
      <c r="Y25" s="108">
        <v>1917</v>
      </c>
      <c r="Z25" s="150">
        <f t="shared" si="1"/>
        <v>437081</v>
      </c>
      <c r="AA25" s="150">
        <f t="shared" si="2"/>
        <v>26480</v>
      </c>
      <c r="AB25" s="150">
        <f t="shared" si="3"/>
        <v>0</v>
      </c>
      <c r="AC25" s="150">
        <f t="shared" si="4"/>
        <v>0</v>
      </c>
      <c r="AD25" s="151"/>
      <c r="AE25" s="150">
        <f t="shared" si="5"/>
        <v>0</v>
      </c>
      <c r="AF25" s="9"/>
      <c r="AG25">
        <v>236673</v>
      </c>
      <c r="AH25" s="12">
        <v>208</v>
      </c>
      <c r="AI25" s="12">
        <v>49056</v>
      </c>
      <c r="AJ25" s="9"/>
      <c r="AK25" s="9"/>
      <c r="AL25" s="9"/>
      <c r="AM25" s="12">
        <v>129070</v>
      </c>
      <c r="AN25" s="9"/>
      <c r="AO25" s="9"/>
      <c r="AP25" s="12">
        <v>288</v>
      </c>
      <c r="AQ25" s="12">
        <v>4147</v>
      </c>
      <c r="AR25" s="12">
        <v>14786</v>
      </c>
      <c r="AS25" s="9"/>
      <c r="AT25" s="12">
        <v>2853</v>
      </c>
      <c r="AU25" s="9"/>
      <c r="AV25" s="9"/>
      <c r="AW25" s="9"/>
      <c r="AX25" s="12">
        <v>26480</v>
      </c>
      <c r="AY25" s="9"/>
      <c r="AZ25" s="9"/>
      <c r="BA25" s="9"/>
      <c r="BB25" s="9"/>
      <c r="BC25" s="9"/>
      <c r="BD25" s="9"/>
      <c r="BE25" s="9"/>
      <c r="BF25" s="9"/>
      <c r="BG25" s="9"/>
      <c r="BH25" s="9"/>
      <c r="BI25" s="17">
        <f>118+282</f>
        <v>400</v>
      </c>
      <c r="BJ25" s="16">
        <v>463963</v>
      </c>
      <c r="BK25">
        <f t="shared" si="6"/>
        <v>463961</v>
      </c>
      <c r="BL25">
        <f t="shared" si="7"/>
        <v>463961</v>
      </c>
    </row>
    <row r="26" spans="1:64">
      <c r="A26" s="56" t="s">
        <v>21</v>
      </c>
      <c r="B26" s="1">
        <v>649</v>
      </c>
      <c r="C26">
        <v>90</v>
      </c>
      <c r="D26">
        <v>129</v>
      </c>
      <c r="E26">
        <v>161</v>
      </c>
      <c r="F26">
        <v>227</v>
      </c>
      <c r="G26">
        <v>219</v>
      </c>
      <c r="H26">
        <v>304</v>
      </c>
      <c r="I26">
        <v>203</v>
      </c>
      <c r="J26">
        <v>402</v>
      </c>
      <c r="K26">
        <v>700</v>
      </c>
      <c r="L26">
        <v>516</v>
      </c>
      <c r="M26">
        <v>218</v>
      </c>
      <c r="N26">
        <v>211</v>
      </c>
      <c r="O26">
        <v>358</v>
      </c>
      <c r="P26">
        <v>222</v>
      </c>
      <c r="Q26">
        <v>637</v>
      </c>
      <c r="R26">
        <v>492</v>
      </c>
      <c r="S26" s="12">
        <v>303</v>
      </c>
      <c r="T26" s="111">
        <f t="shared" si="0"/>
        <v>25</v>
      </c>
      <c r="U26" s="9" t="s">
        <v>29</v>
      </c>
      <c r="V26" s="9" t="s">
        <v>29</v>
      </c>
      <c r="W26" s="9" t="s">
        <v>29</v>
      </c>
    </row>
    <row r="27" spans="1:64">
      <c r="A27" s="56" t="s">
        <v>22</v>
      </c>
      <c r="B27" s="1">
        <v>479</v>
      </c>
      <c r="C27">
        <v>728</v>
      </c>
      <c r="D27">
        <v>982</v>
      </c>
      <c r="E27">
        <v>899</v>
      </c>
      <c r="F27">
        <v>1197</v>
      </c>
      <c r="G27">
        <v>1903</v>
      </c>
      <c r="H27">
        <v>2031</v>
      </c>
      <c r="I27">
        <v>2548</v>
      </c>
      <c r="J27">
        <v>2328</v>
      </c>
      <c r="K27">
        <v>1893</v>
      </c>
      <c r="L27">
        <v>2198</v>
      </c>
      <c r="M27">
        <v>3014</v>
      </c>
      <c r="N27">
        <v>3366</v>
      </c>
      <c r="O27">
        <v>4399</v>
      </c>
      <c r="P27">
        <v>5579</v>
      </c>
      <c r="Q27">
        <v>6464</v>
      </c>
      <c r="R27">
        <v>5946</v>
      </c>
      <c r="S27">
        <v>4874</v>
      </c>
      <c r="T27" s="111">
        <f t="shared" si="0"/>
        <v>19</v>
      </c>
      <c r="U27">
        <v>5227</v>
      </c>
      <c r="V27">
        <v>3815</v>
      </c>
      <c r="W27" s="9" t="s">
        <v>29</v>
      </c>
      <c r="Z27" t="s">
        <v>353</v>
      </c>
      <c r="AA27" t="s">
        <v>355</v>
      </c>
      <c r="AB27" t="s">
        <v>105</v>
      </c>
      <c r="AC27" t="s">
        <v>357</v>
      </c>
      <c r="AD27" t="s">
        <v>108</v>
      </c>
      <c r="AE27" t="s">
        <v>106</v>
      </c>
      <c r="AF27" t="s">
        <v>9</v>
      </c>
      <c r="AG27" t="s">
        <v>10</v>
      </c>
    </row>
    <row r="28" spans="1:64">
      <c r="A28" s="56" t="s">
        <v>23</v>
      </c>
      <c r="B28" s="13" t="s">
        <v>29</v>
      </c>
      <c r="C28" s="9" t="s">
        <v>29</v>
      </c>
      <c r="D28" s="9" t="s">
        <v>29</v>
      </c>
      <c r="E28" s="9" t="s">
        <v>29</v>
      </c>
      <c r="F28" s="9" t="s">
        <v>29</v>
      </c>
      <c r="G28" s="9" t="s">
        <v>29</v>
      </c>
      <c r="H28" s="9" t="s">
        <v>29</v>
      </c>
      <c r="I28" s="9" t="s">
        <v>29</v>
      </c>
      <c r="J28" s="9" t="s">
        <v>29</v>
      </c>
      <c r="K28" s="9" t="s">
        <v>29</v>
      </c>
      <c r="L28" s="9" t="s">
        <v>29</v>
      </c>
      <c r="M28" s="9" t="s">
        <v>29</v>
      </c>
      <c r="N28" s="9" t="s">
        <v>29</v>
      </c>
      <c r="O28" s="9" t="s">
        <v>29</v>
      </c>
      <c r="P28" s="9" t="s">
        <v>29</v>
      </c>
      <c r="Q28" s="9" t="s">
        <v>29</v>
      </c>
      <c r="R28" s="9" t="s">
        <v>29</v>
      </c>
      <c r="S28">
        <v>4</v>
      </c>
      <c r="T28" s="111">
        <f t="shared" si="0"/>
        <v>28</v>
      </c>
      <c r="U28" s="9" t="s">
        <v>29</v>
      </c>
      <c r="V28" s="9" t="s">
        <v>29</v>
      </c>
      <c r="W28" s="9" t="s">
        <v>29</v>
      </c>
      <c r="Y28">
        <v>1897</v>
      </c>
      <c r="Z28">
        <v>659688</v>
      </c>
      <c r="AA28">
        <v>2707</v>
      </c>
      <c r="AB28">
        <v>8825</v>
      </c>
      <c r="AC28">
        <v>29061</v>
      </c>
      <c r="AE28">
        <v>5816</v>
      </c>
      <c r="AF28">
        <v>20525</v>
      </c>
      <c r="AG28">
        <v>726624</v>
      </c>
      <c r="AH28">
        <f>SUM(Z28:AF28)</f>
        <v>726622</v>
      </c>
    </row>
    <row r="29" spans="1:64">
      <c r="A29" s="56" t="s">
        <v>24</v>
      </c>
      <c r="B29" s="13" t="s">
        <v>29</v>
      </c>
      <c r="C29" s="9" t="s">
        <v>29</v>
      </c>
      <c r="D29" s="9" t="s">
        <v>29</v>
      </c>
      <c r="E29" s="9" t="s">
        <v>29</v>
      </c>
      <c r="F29" s="9" t="s">
        <v>29</v>
      </c>
      <c r="G29" s="9" t="s">
        <v>29</v>
      </c>
      <c r="H29" s="9" t="s">
        <v>29</v>
      </c>
      <c r="I29" s="9" t="s">
        <v>29</v>
      </c>
      <c r="J29" s="9" t="s">
        <v>29</v>
      </c>
      <c r="K29" s="9" t="s">
        <v>29</v>
      </c>
      <c r="L29" s="9" t="s">
        <v>29</v>
      </c>
      <c r="M29" s="9" t="s">
        <v>29</v>
      </c>
      <c r="N29" s="9" t="s">
        <v>29</v>
      </c>
      <c r="O29" s="9" t="s">
        <v>29</v>
      </c>
      <c r="P29" s="9" t="s">
        <v>29</v>
      </c>
      <c r="Q29" s="9" t="s">
        <v>29</v>
      </c>
      <c r="R29" s="9" t="s">
        <v>29</v>
      </c>
      <c r="S29" s="9" t="s">
        <v>29</v>
      </c>
      <c r="T29" s="111"/>
      <c r="U29" s="9" t="s">
        <v>29</v>
      </c>
      <c r="V29" s="9" t="s">
        <v>29</v>
      </c>
      <c r="W29" s="9" t="s">
        <v>29</v>
      </c>
      <c r="Y29">
        <v>1898</v>
      </c>
      <c r="Z29">
        <v>667858</v>
      </c>
      <c r="AA29">
        <v>3014</v>
      </c>
      <c r="AB29">
        <v>8841</v>
      </c>
      <c r="AC29">
        <v>31512</v>
      </c>
      <c r="AE29">
        <v>6727</v>
      </c>
      <c r="AF29">
        <v>14719</v>
      </c>
      <c r="AG29">
        <v>732673</v>
      </c>
      <c r="AH29">
        <f t="shared" ref="AH29:AH49" si="9">SUM(Z29:AF29)</f>
        <v>732671</v>
      </c>
    </row>
    <row r="30" spans="1:64">
      <c r="A30" s="56" t="s">
        <v>25</v>
      </c>
      <c r="B30" s="13" t="s">
        <v>29</v>
      </c>
      <c r="C30" s="9" t="s">
        <v>29</v>
      </c>
      <c r="D30" s="9" t="s">
        <v>29</v>
      </c>
      <c r="E30" s="9" t="s">
        <v>29</v>
      </c>
      <c r="F30" s="9" t="s">
        <v>29</v>
      </c>
      <c r="G30" s="9" t="s">
        <v>29</v>
      </c>
      <c r="H30" s="9" t="s">
        <v>29</v>
      </c>
      <c r="I30" s="9" t="s">
        <v>29</v>
      </c>
      <c r="J30" s="9" t="s">
        <v>29</v>
      </c>
      <c r="K30" s="9" t="s">
        <v>29</v>
      </c>
      <c r="L30" s="9" t="s">
        <v>29</v>
      </c>
      <c r="M30" s="9" t="s">
        <v>29</v>
      </c>
      <c r="N30" s="9" t="s">
        <v>29</v>
      </c>
      <c r="O30" s="9" t="s">
        <v>29</v>
      </c>
      <c r="P30" s="9" t="s">
        <v>29</v>
      </c>
      <c r="Q30" s="9" t="s">
        <v>29</v>
      </c>
      <c r="R30" s="9" t="s">
        <v>29</v>
      </c>
      <c r="S30" s="9" t="s">
        <v>29</v>
      </c>
      <c r="T30" s="111"/>
      <c r="U30" s="9" t="s">
        <v>29</v>
      </c>
      <c r="V30" s="9" t="s">
        <v>29</v>
      </c>
      <c r="W30" s="9" t="s">
        <v>29</v>
      </c>
      <c r="Y30">
        <v>1899</v>
      </c>
      <c r="Z30">
        <v>565773</v>
      </c>
      <c r="AA30">
        <v>4388</v>
      </c>
      <c r="AB30">
        <v>11743</v>
      </c>
      <c r="AC30">
        <v>30541</v>
      </c>
      <c r="AE30">
        <v>5588</v>
      </c>
      <c r="AF30">
        <v>8951</v>
      </c>
      <c r="AG30">
        <v>626983</v>
      </c>
      <c r="AH30">
        <f t="shared" si="9"/>
        <v>626984</v>
      </c>
    </row>
    <row r="31" spans="1:64">
      <c r="A31" s="56" t="s">
        <v>26</v>
      </c>
      <c r="B31" s="13" t="s">
        <v>29</v>
      </c>
      <c r="C31" s="9" t="s">
        <v>29</v>
      </c>
      <c r="D31" s="9" t="s">
        <v>29</v>
      </c>
      <c r="E31" s="9" t="s">
        <v>29</v>
      </c>
      <c r="F31">
        <v>258</v>
      </c>
      <c r="G31">
        <v>312</v>
      </c>
      <c r="H31">
        <v>80</v>
      </c>
      <c r="I31">
        <v>230</v>
      </c>
      <c r="J31">
        <v>54</v>
      </c>
      <c r="K31">
        <v>127</v>
      </c>
      <c r="L31">
        <v>340</v>
      </c>
      <c r="M31" t="s">
        <v>29</v>
      </c>
      <c r="N31">
        <v>168</v>
      </c>
      <c r="O31">
        <v>236</v>
      </c>
      <c r="P31">
        <v>393</v>
      </c>
      <c r="Q31">
        <v>318</v>
      </c>
      <c r="R31">
        <v>83</v>
      </c>
      <c r="S31" s="12">
        <v>179</v>
      </c>
      <c r="T31" s="111">
        <f t="shared" si="0"/>
        <v>26</v>
      </c>
      <c r="U31" s="9" t="s">
        <v>29</v>
      </c>
      <c r="V31" s="12">
        <v>622</v>
      </c>
      <c r="W31" s="9" t="s">
        <v>29</v>
      </c>
      <c r="Y31">
        <v>1900</v>
      </c>
      <c r="Z31">
        <v>644236</v>
      </c>
      <c r="AA31">
        <v>3419</v>
      </c>
      <c r="AB31">
        <v>11378</v>
      </c>
      <c r="AC31">
        <v>39166</v>
      </c>
      <c r="AE31">
        <v>9195</v>
      </c>
      <c r="AF31">
        <v>9024</v>
      </c>
      <c r="AG31">
        <v>716418</v>
      </c>
      <c r="AH31">
        <f t="shared" si="9"/>
        <v>716418</v>
      </c>
    </row>
    <row r="32" spans="1:64">
      <c r="A32" s="56" t="s">
        <v>8</v>
      </c>
      <c r="B32" s="13" t="s">
        <v>29</v>
      </c>
      <c r="C32" s="9" t="s">
        <v>29</v>
      </c>
      <c r="D32" s="9" t="s">
        <v>29</v>
      </c>
      <c r="E32" s="9" t="s">
        <v>29</v>
      </c>
      <c r="F32">
        <v>819</v>
      </c>
      <c r="G32">
        <v>1345</v>
      </c>
      <c r="H32">
        <v>789</v>
      </c>
      <c r="I32">
        <v>12</v>
      </c>
      <c r="J32">
        <v>11</v>
      </c>
      <c r="K32">
        <v>889</v>
      </c>
      <c r="L32">
        <v>4198</v>
      </c>
      <c r="M32">
        <v>5115</v>
      </c>
      <c r="N32">
        <v>2106</v>
      </c>
      <c r="O32">
        <v>2103</v>
      </c>
      <c r="P32">
        <v>1692</v>
      </c>
      <c r="Q32">
        <v>1652</v>
      </c>
      <c r="R32">
        <v>1409</v>
      </c>
      <c r="S32" s="12">
        <v>1282</v>
      </c>
      <c r="T32" s="111">
        <f>RANK(S32,$S$3:$S$32,0)</f>
        <v>23</v>
      </c>
      <c r="U32" s="12">
        <v>4074</v>
      </c>
      <c r="V32" s="12">
        <v>6031</v>
      </c>
      <c r="W32" s="9" t="s">
        <v>29</v>
      </c>
      <c r="Y32">
        <v>1901</v>
      </c>
      <c r="Z32">
        <v>674197</v>
      </c>
      <c r="AA32">
        <v>4009</v>
      </c>
      <c r="AB32">
        <v>20799</v>
      </c>
      <c r="AC32">
        <v>45417</v>
      </c>
      <c r="AE32">
        <v>9816</v>
      </c>
      <c r="AF32">
        <v>7345</v>
      </c>
      <c r="AG32">
        <v>761583</v>
      </c>
      <c r="AH32">
        <f t="shared" si="9"/>
        <v>761583</v>
      </c>
    </row>
    <row r="33" spans="1:34">
      <c r="A33" s="107" t="s">
        <v>9</v>
      </c>
      <c r="B33" s="19">
        <v>20525</v>
      </c>
      <c r="C33" s="17">
        <v>14719</v>
      </c>
      <c r="D33" s="17">
        <v>8951</v>
      </c>
      <c r="E33" s="17">
        <v>9024</v>
      </c>
      <c r="F33" s="17">
        <v>7345</v>
      </c>
      <c r="G33" s="17">
        <v>14781</v>
      </c>
      <c r="H33" s="17">
        <v>20598</v>
      </c>
      <c r="I33" s="17">
        <v>23764</v>
      </c>
      <c r="J33" s="17">
        <v>21835</v>
      </c>
      <c r="K33" s="17">
        <v>14215</v>
      </c>
      <c r="L33" s="17">
        <v>15596</v>
      </c>
      <c r="M33" s="17">
        <v>19222</v>
      </c>
      <c r="N33" s="17">
        <v>51802</v>
      </c>
      <c r="O33" s="17">
        <v>42821</v>
      </c>
      <c r="P33" s="17">
        <v>54170</v>
      </c>
      <c r="Q33" s="17">
        <v>15166</v>
      </c>
      <c r="R33" s="17">
        <v>55284</v>
      </c>
      <c r="S33" s="18">
        <v>6566</v>
      </c>
      <c r="T33" s="18"/>
      <c r="U33" s="18">
        <f>1648+608</f>
        <v>2256</v>
      </c>
      <c r="V33" s="17">
        <f>1224+1834</f>
        <v>3058</v>
      </c>
      <c r="W33" s="17">
        <f>118+282</f>
        <v>400</v>
      </c>
      <c r="Y33">
        <v>1902</v>
      </c>
      <c r="Z33">
        <v>776299</v>
      </c>
      <c r="AA33">
        <v>4374</v>
      </c>
      <c r="AB33">
        <v>18185</v>
      </c>
      <c r="AC33">
        <v>39893</v>
      </c>
      <c r="AE33">
        <v>6790</v>
      </c>
      <c r="AF33">
        <v>14781</v>
      </c>
      <c r="AG33">
        <v>860322</v>
      </c>
      <c r="AH33">
        <f t="shared" si="9"/>
        <v>860322</v>
      </c>
    </row>
    <row r="34" spans="1:34" ht="13.8" thickBot="1">
      <c r="A34" s="108" t="s">
        <v>10</v>
      </c>
      <c r="B34" s="3">
        <v>726624</v>
      </c>
      <c r="C34" s="2">
        <v>732673</v>
      </c>
      <c r="D34" s="2">
        <v>626983</v>
      </c>
      <c r="E34" s="2">
        <v>716418</v>
      </c>
      <c r="F34" s="14">
        <v>761583</v>
      </c>
      <c r="G34" s="2">
        <v>860322</v>
      </c>
      <c r="H34" s="14">
        <v>1001180</v>
      </c>
      <c r="I34" s="14">
        <v>1006383</v>
      </c>
      <c r="J34" s="14">
        <v>1077325</v>
      </c>
      <c r="K34" s="14">
        <v>1094886</v>
      </c>
      <c r="L34" s="14">
        <v>1053010</v>
      </c>
      <c r="M34" s="2">
        <v>998250</v>
      </c>
      <c r="N34" s="2">
        <v>1427675</v>
      </c>
      <c r="O34" s="14">
        <v>1449085</v>
      </c>
      <c r="P34" s="14">
        <v>1591411</v>
      </c>
      <c r="Q34" s="14">
        <v>1518797</v>
      </c>
      <c r="R34" s="14">
        <v>1520135</v>
      </c>
      <c r="S34" s="14">
        <v>956090</v>
      </c>
      <c r="T34" s="14"/>
      <c r="U34" s="15">
        <v>401834</v>
      </c>
      <c r="V34" s="15">
        <v>577297</v>
      </c>
      <c r="W34" s="16">
        <v>463963</v>
      </c>
      <c r="Y34">
        <v>1903</v>
      </c>
      <c r="Z34">
        <v>890822</v>
      </c>
      <c r="AA34">
        <v>5355</v>
      </c>
      <c r="AB34">
        <v>33064</v>
      </c>
      <c r="AC34">
        <v>46220</v>
      </c>
      <c r="AE34">
        <v>5121</v>
      </c>
      <c r="AF34">
        <v>20598</v>
      </c>
      <c r="AG34">
        <v>1001180</v>
      </c>
      <c r="AH34">
        <f t="shared" si="9"/>
        <v>1001180</v>
      </c>
    </row>
    <row r="35" spans="1:34">
      <c r="B35">
        <f>SUM(B4:B33)</f>
        <v>726622</v>
      </c>
      <c r="C35">
        <f t="shared" ref="C35:W35" si="10">SUM(C4:C33)</f>
        <v>732671</v>
      </c>
      <c r="D35">
        <f t="shared" si="10"/>
        <v>626984</v>
      </c>
      <c r="E35">
        <f t="shared" si="10"/>
        <v>716418</v>
      </c>
      <c r="F35">
        <f t="shared" si="10"/>
        <v>761583</v>
      </c>
      <c r="G35">
        <f t="shared" si="10"/>
        <v>860322</v>
      </c>
      <c r="H35">
        <f t="shared" si="10"/>
        <v>1001180</v>
      </c>
      <c r="I35">
        <f t="shared" si="10"/>
        <v>1006383</v>
      </c>
      <c r="J35">
        <f t="shared" si="10"/>
        <v>1077325</v>
      </c>
      <c r="K35">
        <f t="shared" si="10"/>
        <v>1094886</v>
      </c>
      <c r="L35">
        <f t="shared" si="10"/>
        <v>1053010</v>
      </c>
      <c r="M35">
        <f t="shared" si="10"/>
        <v>968250</v>
      </c>
      <c r="N35">
        <f t="shared" si="10"/>
        <v>1427675</v>
      </c>
      <c r="O35">
        <f t="shared" si="10"/>
        <v>1449085</v>
      </c>
      <c r="P35">
        <f t="shared" si="10"/>
        <v>1591411</v>
      </c>
      <c r="Q35">
        <f t="shared" si="10"/>
        <v>1518797</v>
      </c>
      <c r="R35">
        <f t="shared" si="10"/>
        <v>1520135</v>
      </c>
      <c r="S35">
        <f t="shared" si="10"/>
        <v>956090</v>
      </c>
      <c r="T35">
        <f t="shared" si="10"/>
        <v>385</v>
      </c>
      <c r="U35">
        <f t="shared" si="10"/>
        <v>401834</v>
      </c>
      <c r="V35">
        <f t="shared" si="10"/>
        <v>577297</v>
      </c>
      <c r="W35">
        <f t="shared" si="10"/>
        <v>463961</v>
      </c>
      <c r="Y35">
        <v>1904</v>
      </c>
      <c r="Z35">
        <v>889316</v>
      </c>
      <c r="AA35">
        <v>4362</v>
      </c>
      <c r="AB35">
        <v>31459</v>
      </c>
      <c r="AC35">
        <v>52586</v>
      </c>
      <c r="AE35">
        <v>4896</v>
      </c>
      <c r="AF35">
        <v>23764</v>
      </c>
      <c r="AG35">
        <v>1006383</v>
      </c>
      <c r="AH35">
        <f t="shared" si="9"/>
        <v>1006383</v>
      </c>
    </row>
    <row r="36" spans="1:34" ht="13.8">
      <c r="A36" t="s">
        <v>221</v>
      </c>
      <c r="Y36">
        <v>1905</v>
      </c>
      <c r="Z36">
        <v>972694</v>
      </c>
      <c r="AA36">
        <v>3546</v>
      </c>
      <c r="AB36">
        <v>34504</v>
      </c>
      <c r="AC36">
        <v>41926</v>
      </c>
      <c r="AE36">
        <v>2820</v>
      </c>
      <c r="AF36">
        <v>21835</v>
      </c>
      <c r="AG36">
        <v>1077325</v>
      </c>
      <c r="AH36">
        <f t="shared" si="9"/>
        <v>1077325</v>
      </c>
    </row>
    <row r="37" spans="1:34" ht="14.4">
      <c r="A37" s="6" t="s">
        <v>222</v>
      </c>
      <c r="Y37">
        <v>1906</v>
      </c>
      <c r="Z37">
        <v>964820</v>
      </c>
      <c r="AA37">
        <v>5712</v>
      </c>
      <c r="AB37">
        <v>60589</v>
      </c>
      <c r="AC37">
        <v>46998</v>
      </c>
      <c r="AE37">
        <v>2552</v>
      </c>
      <c r="AF37">
        <v>14215</v>
      </c>
      <c r="AG37">
        <v>1094886</v>
      </c>
      <c r="AH37">
        <f t="shared" si="9"/>
        <v>1094886</v>
      </c>
    </row>
    <row r="38" spans="1:34">
      <c r="Y38">
        <v>1907</v>
      </c>
      <c r="Z38">
        <v>944696</v>
      </c>
      <c r="AA38">
        <v>8424</v>
      </c>
      <c r="AB38">
        <v>33289</v>
      </c>
      <c r="AC38">
        <v>47581</v>
      </c>
      <c r="AE38">
        <v>3424</v>
      </c>
      <c r="AF38">
        <v>15596</v>
      </c>
      <c r="AG38">
        <v>1053010</v>
      </c>
      <c r="AH38">
        <f t="shared" si="9"/>
        <v>1053010</v>
      </c>
    </row>
    <row r="39" spans="1:34">
      <c r="Y39">
        <v>1908</v>
      </c>
      <c r="Z39">
        <v>861425</v>
      </c>
      <c r="AA39">
        <v>2822</v>
      </c>
      <c r="AB39">
        <v>31721</v>
      </c>
      <c r="AC39">
        <v>49422</v>
      </c>
      <c r="AE39">
        <v>3638</v>
      </c>
      <c r="AF39">
        <v>19222</v>
      </c>
      <c r="AG39">
        <v>998250</v>
      </c>
      <c r="AH39">
        <f t="shared" si="9"/>
        <v>968250</v>
      </c>
    </row>
    <row r="40" spans="1:34">
      <c r="Y40">
        <v>1909</v>
      </c>
      <c r="Z40">
        <v>1273830</v>
      </c>
      <c r="AA40">
        <v>11496</v>
      </c>
      <c r="AB40">
        <v>27433</v>
      </c>
      <c r="AC40">
        <v>59985</v>
      </c>
      <c r="AE40">
        <v>3129</v>
      </c>
      <c r="AF40">
        <v>51802</v>
      </c>
      <c r="AG40">
        <v>1427675</v>
      </c>
      <c r="AH40">
        <f t="shared" si="9"/>
        <v>1427675</v>
      </c>
    </row>
    <row r="41" spans="1:34">
      <c r="Y41">
        <v>1910</v>
      </c>
      <c r="Z41">
        <v>1301021</v>
      </c>
      <c r="AA41">
        <v>9490</v>
      </c>
      <c r="AB41">
        <v>26681</v>
      </c>
      <c r="AC41">
        <v>65763</v>
      </c>
      <c r="AE41">
        <v>3309</v>
      </c>
      <c r="AF41">
        <v>42821</v>
      </c>
      <c r="AG41">
        <v>1449085</v>
      </c>
      <c r="AH41">
        <f t="shared" si="9"/>
        <v>1449085</v>
      </c>
    </row>
    <row r="42" spans="1:34">
      <c r="Y42">
        <v>1911</v>
      </c>
      <c r="Z42">
        <v>1409546</v>
      </c>
      <c r="AA42">
        <v>13467</v>
      </c>
      <c r="AB42">
        <v>32899</v>
      </c>
      <c r="AC42">
        <v>78131</v>
      </c>
      <c r="AE42">
        <v>3198</v>
      </c>
      <c r="AF42">
        <v>54170</v>
      </c>
      <c r="AG42">
        <v>1591411</v>
      </c>
      <c r="AH42">
        <f t="shared" si="9"/>
        <v>1591411</v>
      </c>
    </row>
    <row r="43" spans="1:34">
      <c r="Y43">
        <v>1912</v>
      </c>
      <c r="Z43">
        <v>1358362</v>
      </c>
      <c r="AA43">
        <v>18007</v>
      </c>
      <c r="AB43">
        <v>38862</v>
      </c>
      <c r="AC43">
        <v>83123</v>
      </c>
      <c r="AE43">
        <v>5277</v>
      </c>
      <c r="AF43">
        <v>15166</v>
      </c>
      <c r="AG43">
        <v>1518797</v>
      </c>
      <c r="AH43">
        <f t="shared" si="9"/>
        <v>1518797</v>
      </c>
    </row>
    <row r="44" spans="1:34">
      <c r="Y44">
        <v>1913</v>
      </c>
      <c r="Z44">
        <v>1309652</v>
      </c>
      <c r="AA44">
        <v>14155</v>
      </c>
      <c r="AB44">
        <v>38886</v>
      </c>
      <c r="AC44">
        <v>93487</v>
      </c>
      <c r="AE44">
        <v>8671</v>
      </c>
      <c r="AF44">
        <v>55284</v>
      </c>
      <c r="AG44">
        <v>1520135</v>
      </c>
      <c r="AH44">
        <f t="shared" si="9"/>
        <v>1520135</v>
      </c>
    </row>
    <row r="45" spans="1:34">
      <c r="Y45">
        <v>1914</v>
      </c>
      <c r="Z45">
        <v>833280</v>
      </c>
      <c r="AA45">
        <v>8778</v>
      </c>
      <c r="AB45">
        <v>34978</v>
      </c>
      <c r="AC45">
        <v>68331</v>
      </c>
      <c r="AE45">
        <v>4157</v>
      </c>
      <c r="AF45">
        <v>6566</v>
      </c>
      <c r="AG45">
        <v>956090</v>
      </c>
      <c r="AH45">
        <f t="shared" si="9"/>
        <v>956090</v>
      </c>
    </row>
    <row r="46" spans="1:34">
      <c r="Y46" t="s">
        <v>31</v>
      </c>
      <c r="AB46">
        <v>96</v>
      </c>
      <c r="AH46">
        <f t="shared" si="9"/>
        <v>96</v>
      </c>
    </row>
    <row r="47" spans="1:34">
      <c r="Y47">
        <v>1915</v>
      </c>
      <c r="Z47">
        <v>314434</v>
      </c>
      <c r="AA47">
        <v>3798</v>
      </c>
      <c r="AB47">
        <v>30143</v>
      </c>
      <c r="AC47">
        <v>51203</v>
      </c>
      <c r="AE47">
        <v>0</v>
      </c>
      <c r="AF47">
        <v>2256</v>
      </c>
      <c r="AG47">
        <v>401834</v>
      </c>
      <c r="AH47">
        <f t="shared" si="9"/>
        <v>401834</v>
      </c>
    </row>
    <row r="48" spans="1:34">
      <c r="Y48">
        <v>1916</v>
      </c>
      <c r="Z48">
        <v>466515</v>
      </c>
      <c r="AA48">
        <v>28450</v>
      </c>
      <c r="AB48">
        <v>30807</v>
      </c>
      <c r="AC48">
        <v>48467</v>
      </c>
      <c r="AE48">
        <v>0</v>
      </c>
      <c r="AF48">
        <v>3058</v>
      </c>
      <c r="AG48">
        <v>577297</v>
      </c>
      <c r="AH48">
        <f t="shared" si="9"/>
        <v>577297</v>
      </c>
    </row>
    <row r="49" spans="25:34">
      <c r="Y49">
        <v>1917</v>
      </c>
      <c r="Z49">
        <v>437081</v>
      </c>
      <c r="AA49">
        <v>26480</v>
      </c>
      <c r="AB49">
        <v>0</v>
      </c>
      <c r="AC49">
        <v>0</v>
      </c>
      <c r="AE49">
        <v>0</v>
      </c>
      <c r="AF49">
        <v>400</v>
      </c>
      <c r="AG49">
        <v>463963</v>
      </c>
      <c r="AH49">
        <f t="shared" si="9"/>
        <v>463961</v>
      </c>
    </row>
  </sheetData>
  <phoneticPr fontId="3"/>
  <pageMargins left="0.70000000000000007" right="0.70000000000000007" top="0.75000000000000011" bottom="0.75000000000000011" header="0.51" footer="0.51"/>
  <pageSetup paperSize="9" scale="65" orientation="landscape" horizontalDpi="4294967292" verticalDpi="4294967292"/>
  <colBreaks count="1" manualBreakCount="1">
    <brk id="5" max="1048575" man="1"/>
  </colBreak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5"/>
  <sheetViews>
    <sheetView workbookViewId="0">
      <pane xSplit="1" ySplit="5" topLeftCell="B6" activePane="bottomRight" state="frozen"/>
      <selection pane="topRight" activeCell="B1" sqref="B1"/>
      <selection pane="bottomLeft" activeCell="A6" sqref="A6"/>
      <selection pane="bottomRight" activeCell="L27" sqref="L27"/>
    </sheetView>
  </sheetViews>
  <sheetFormatPr defaultColWidth="13" defaultRowHeight="13.2"/>
  <sheetData>
    <row r="1" spans="1:76" ht="16.2">
      <c r="A1" s="262" t="s">
        <v>407</v>
      </c>
      <c r="B1" s="262"/>
      <c r="C1" s="262"/>
      <c r="D1" s="262"/>
      <c r="E1" s="262"/>
      <c r="F1" s="262"/>
      <c r="G1" s="262"/>
      <c r="H1" s="262"/>
      <c r="I1" s="262"/>
      <c r="J1" s="262"/>
    </row>
    <row r="2" spans="1:76" ht="17.399999999999999">
      <c r="A2" s="263" t="s">
        <v>406</v>
      </c>
      <c r="B2" s="263"/>
      <c r="C2" s="263"/>
      <c r="D2" s="263"/>
      <c r="E2" s="263"/>
      <c r="F2" s="263"/>
      <c r="G2" s="263"/>
      <c r="H2" s="263"/>
      <c r="I2" s="263"/>
      <c r="J2" s="263"/>
    </row>
    <row r="4" spans="1:76">
      <c r="A4" t="s">
        <v>389</v>
      </c>
    </row>
    <row r="5" spans="1:76" ht="13.8" thickBot="1">
      <c r="A5" s="2" t="s">
        <v>401</v>
      </c>
      <c r="B5" s="26">
        <v>1918</v>
      </c>
      <c r="C5" s="8">
        <v>1919</v>
      </c>
      <c r="D5" s="8">
        <v>1920</v>
      </c>
      <c r="E5" s="8">
        <v>1921</v>
      </c>
      <c r="F5" s="8" t="s">
        <v>45</v>
      </c>
      <c r="G5" s="8" t="s">
        <v>46</v>
      </c>
      <c r="H5" s="8" t="s">
        <v>47</v>
      </c>
      <c r="I5" s="8" t="s">
        <v>48</v>
      </c>
      <c r="J5" s="8" t="s">
        <v>49</v>
      </c>
      <c r="K5" s="8" t="s">
        <v>50</v>
      </c>
      <c r="L5" s="8" t="s">
        <v>51</v>
      </c>
      <c r="M5" s="8" t="s">
        <v>52</v>
      </c>
      <c r="N5" s="8" t="s">
        <v>53</v>
      </c>
      <c r="O5" s="8">
        <v>1930</v>
      </c>
      <c r="P5" s="8">
        <v>1931</v>
      </c>
      <c r="Q5" s="8">
        <v>1932</v>
      </c>
      <c r="R5" s="8">
        <v>1933</v>
      </c>
      <c r="S5" s="8">
        <v>1934</v>
      </c>
      <c r="T5" s="8">
        <v>1935</v>
      </c>
      <c r="U5" s="8">
        <v>1936</v>
      </c>
      <c r="V5" s="8">
        <v>1937</v>
      </c>
      <c r="W5" s="8">
        <v>1938</v>
      </c>
      <c r="X5" s="8">
        <v>1939</v>
      </c>
      <c r="Y5" s="8">
        <v>1940</v>
      </c>
      <c r="Z5" s="8">
        <v>1941</v>
      </c>
      <c r="AA5" s="8">
        <v>1942</v>
      </c>
      <c r="AB5" s="8">
        <v>1943</v>
      </c>
      <c r="AC5" s="8">
        <v>1944</v>
      </c>
      <c r="AD5" s="8">
        <v>1945</v>
      </c>
      <c r="AE5" s="8">
        <v>1946</v>
      </c>
      <c r="AF5" s="8">
        <v>1947</v>
      </c>
      <c r="AG5" s="8">
        <v>1948</v>
      </c>
      <c r="AH5" s="8">
        <v>1949</v>
      </c>
      <c r="AI5" s="8">
        <v>1950</v>
      </c>
      <c r="AJ5" s="8">
        <v>1951</v>
      </c>
      <c r="AK5" s="8">
        <v>1952</v>
      </c>
      <c r="AL5" s="8">
        <v>1953</v>
      </c>
      <c r="AM5" s="8">
        <v>1954</v>
      </c>
      <c r="AN5" s="8">
        <v>1955</v>
      </c>
      <c r="AO5" s="8">
        <v>1956</v>
      </c>
      <c r="AP5" s="8">
        <v>1957</v>
      </c>
      <c r="AQ5" s="8">
        <v>1958</v>
      </c>
      <c r="AR5" s="8">
        <v>1959</v>
      </c>
      <c r="AS5" s="8">
        <v>1960</v>
      </c>
      <c r="AT5" s="8">
        <v>1961</v>
      </c>
      <c r="AU5" s="8">
        <v>1962</v>
      </c>
      <c r="AV5" s="8">
        <v>1963</v>
      </c>
      <c r="AW5" s="8">
        <v>1964</v>
      </c>
      <c r="AX5" s="8">
        <v>1965</v>
      </c>
      <c r="AY5" s="8">
        <v>1966</v>
      </c>
      <c r="AZ5" s="8">
        <v>1967</v>
      </c>
      <c r="BA5" s="8">
        <v>1968</v>
      </c>
      <c r="BB5" s="8">
        <v>1969</v>
      </c>
      <c r="BC5" s="8">
        <v>1970</v>
      </c>
      <c r="BD5" s="8">
        <v>1971</v>
      </c>
      <c r="BE5" s="8">
        <v>1972</v>
      </c>
      <c r="BF5" s="8">
        <v>1973</v>
      </c>
      <c r="BG5" s="8">
        <v>1974</v>
      </c>
      <c r="BH5" s="8">
        <v>1975</v>
      </c>
      <c r="BI5" s="8">
        <v>1976</v>
      </c>
      <c r="BJ5" s="8">
        <v>1977</v>
      </c>
      <c r="BK5" s="8">
        <v>1978</v>
      </c>
      <c r="BL5" s="8">
        <v>1979</v>
      </c>
      <c r="BM5" s="8">
        <v>1980</v>
      </c>
      <c r="BN5" s="8">
        <v>1981</v>
      </c>
      <c r="BO5" s="8">
        <v>1982</v>
      </c>
      <c r="BP5" s="8">
        <v>1983</v>
      </c>
      <c r="BQ5" s="8">
        <v>1984</v>
      </c>
      <c r="BR5" s="8">
        <v>1985</v>
      </c>
      <c r="BS5" s="8">
        <v>1986</v>
      </c>
      <c r="BT5" s="8">
        <v>1987</v>
      </c>
      <c r="BU5" s="8">
        <v>1988</v>
      </c>
      <c r="BV5" s="8">
        <v>1989</v>
      </c>
      <c r="BW5" s="8">
        <v>1990</v>
      </c>
      <c r="BX5" s="8">
        <v>1991</v>
      </c>
    </row>
    <row r="6" spans="1:76">
      <c r="A6" s="180" t="s">
        <v>390</v>
      </c>
      <c r="B6" s="181">
        <v>0</v>
      </c>
      <c r="C6" s="51">
        <v>0</v>
      </c>
      <c r="D6" s="51">
        <v>0</v>
      </c>
      <c r="E6" s="51">
        <v>74</v>
      </c>
      <c r="F6" s="51">
        <v>306</v>
      </c>
      <c r="G6" s="51">
        <v>3</v>
      </c>
      <c r="H6" s="51">
        <v>20</v>
      </c>
      <c r="I6" s="51">
        <v>8276</v>
      </c>
      <c r="J6" s="51">
        <v>9936</v>
      </c>
      <c r="K6" s="51">
        <v>11096</v>
      </c>
      <c r="L6" s="51">
        <v>11159</v>
      </c>
      <c r="M6" s="51">
        <v>2628</v>
      </c>
      <c r="N6" s="51">
        <v>11090</v>
      </c>
      <c r="O6" s="51">
        <v>1530</v>
      </c>
      <c r="P6" s="51">
        <v>1296</v>
      </c>
      <c r="Q6" s="51">
        <v>947</v>
      </c>
      <c r="R6" s="51">
        <v>112</v>
      </c>
      <c r="S6" s="51">
        <v>178</v>
      </c>
      <c r="T6" s="51">
        <v>136</v>
      </c>
      <c r="U6" s="51">
        <v>111</v>
      </c>
      <c r="V6" s="51">
        <v>97</v>
      </c>
      <c r="W6" s="51">
        <v>65</v>
      </c>
      <c r="X6" s="51">
        <v>5</v>
      </c>
      <c r="Y6" s="51">
        <v>150</v>
      </c>
      <c r="Z6" s="51">
        <v>6.6226415094339623</v>
      </c>
      <c r="AA6" s="51">
        <v>0</v>
      </c>
      <c r="AB6" s="51">
        <v>0</v>
      </c>
      <c r="AC6" s="51">
        <v>0</v>
      </c>
      <c r="AD6" s="51">
        <v>0</v>
      </c>
      <c r="AE6" s="51">
        <v>0</v>
      </c>
      <c r="AF6" s="51">
        <v>0</v>
      </c>
      <c r="AG6" s="51">
        <v>0</v>
      </c>
      <c r="AH6" s="51">
        <v>0</v>
      </c>
      <c r="AI6" s="51">
        <v>0</v>
      </c>
      <c r="AJ6" s="51">
        <v>0</v>
      </c>
      <c r="AK6" s="51">
        <v>0</v>
      </c>
      <c r="AL6" s="51">
        <v>0</v>
      </c>
      <c r="AM6" s="51">
        <v>0</v>
      </c>
      <c r="AN6" s="51">
        <v>627.29999999999995</v>
      </c>
      <c r="AO6" s="51">
        <v>459.9</v>
      </c>
      <c r="AP6" s="51">
        <v>478.35</v>
      </c>
      <c r="AQ6" s="51">
        <v>2785.2750000000001</v>
      </c>
      <c r="AR6" s="51">
        <v>2661</v>
      </c>
      <c r="AS6" s="51">
        <v>2986</v>
      </c>
      <c r="AT6" s="51">
        <v>1269</v>
      </c>
      <c r="AU6" s="51">
        <v>1172</v>
      </c>
      <c r="AV6" s="51">
        <v>877</v>
      </c>
      <c r="AW6" s="51">
        <v>300</v>
      </c>
      <c r="AX6" s="51">
        <v>346</v>
      </c>
      <c r="AY6" s="51">
        <v>263</v>
      </c>
      <c r="AZ6" s="51">
        <v>143</v>
      </c>
      <c r="BA6" s="51">
        <v>0</v>
      </c>
      <c r="BB6" s="51">
        <v>0</v>
      </c>
      <c r="BC6" s="51">
        <v>0</v>
      </c>
      <c r="BD6" s="51">
        <v>0</v>
      </c>
      <c r="BE6" s="51">
        <v>0</v>
      </c>
      <c r="BF6" s="51">
        <v>0</v>
      </c>
      <c r="BG6" s="51">
        <v>0</v>
      </c>
      <c r="BH6" s="51">
        <v>0</v>
      </c>
      <c r="BI6" s="51">
        <v>0</v>
      </c>
      <c r="BJ6" s="51">
        <v>0</v>
      </c>
      <c r="BK6" s="51">
        <v>0</v>
      </c>
      <c r="BL6" s="51">
        <v>0</v>
      </c>
      <c r="BM6" s="51">
        <v>0</v>
      </c>
      <c r="BN6" s="51">
        <v>0</v>
      </c>
      <c r="BO6" s="51">
        <v>0</v>
      </c>
      <c r="BP6" s="51">
        <v>0</v>
      </c>
      <c r="BQ6" s="51">
        <v>0</v>
      </c>
      <c r="BR6" s="51">
        <v>0</v>
      </c>
      <c r="BS6" s="51">
        <v>0</v>
      </c>
      <c r="BT6" s="51">
        <v>0</v>
      </c>
      <c r="BU6" s="51">
        <v>0</v>
      </c>
      <c r="BV6" s="51">
        <v>0</v>
      </c>
      <c r="BW6" s="51">
        <v>0</v>
      </c>
      <c r="BX6" s="51">
        <v>5841.4746543778801</v>
      </c>
    </row>
    <row r="7" spans="1:76">
      <c r="A7" s="180" t="s">
        <v>391</v>
      </c>
      <c r="B7" s="181">
        <v>10</v>
      </c>
      <c r="C7" s="51">
        <v>88</v>
      </c>
      <c r="D7" s="51">
        <v>0</v>
      </c>
      <c r="E7" s="51">
        <v>279</v>
      </c>
      <c r="F7" s="51">
        <v>0</v>
      </c>
      <c r="G7" s="51">
        <v>67</v>
      </c>
      <c r="H7" s="51">
        <v>1404</v>
      </c>
      <c r="I7" s="51">
        <v>21489</v>
      </c>
      <c r="J7" s="51">
        <v>18306</v>
      </c>
      <c r="K7" s="51">
        <v>41783</v>
      </c>
      <c r="L7" s="51">
        <v>84580</v>
      </c>
      <c r="M7" s="51">
        <v>37329</v>
      </c>
      <c r="N7" s="51">
        <v>94407</v>
      </c>
      <c r="O7" s="51">
        <v>56267</v>
      </c>
      <c r="P7" s="51">
        <v>37765</v>
      </c>
      <c r="Q7" s="51">
        <v>18097</v>
      </c>
      <c r="R7" s="51">
        <v>9863</v>
      </c>
      <c r="S7" s="51">
        <v>7724</v>
      </c>
      <c r="T7" s="51">
        <v>7570</v>
      </c>
      <c r="U7" s="51">
        <v>7819</v>
      </c>
      <c r="V7" s="51">
        <v>6419</v>
      </c>
      <c r="W7" s="51">
        <v>2190</v>
      </c>
      <c r="X7" s="51">
        <v>935</v>
      </c>
      <c r="Y7" s="51">
        <v>1396</v>
      </c>
      <c r="Z7" s="51">
        <v>4871.0716981132082</v>
      </c>
      <c r="AA7" s="51">
        <v>4672.5962264150949</v>
      </c>
      <c r="AB7" s="51">
        <v>1021.7547169811321</v>
      </c>
      <c r="AC7" s="51">
        <v>0</v>
      </c>
      <c r="AD7" s="51">
        <v>0</v>
      </c>
      <c r="AE7" s="51">
        <v>0</v>
      </c>
      <c r="AF7" s="51">
        <v>0</v>
      </c>
      <c r="AG7" s="51">
        <v>1300</v>
      </c>
      <c r="AH7" s="51">
        <v>12300</v>
      </c>
      <c r="AI7" s="51">
        <v>15800</v>
      </c>
      <c r="AJ7" s="51">
        <v>14100</v>
      </c>
      <c r="AK7" s="51">
        <v>14800</v>
      </c>
      <c r="AL7" s="51">
        <v>16000</v>
      </c>
      <c r="AM7" s="51">
        <v>18700</v>
      </c>
      <c r="AN7" s="51">
        <v>5333.85</v>
      </c>
      <c r="AO7" s="51">
        <v>14221.35</v>
      </c>
      <c r="AP7" s="51">
        <v>33475.5</v>
      </c>
      <c r="AQ7" s="51">
        <v>15489.9</v>
      </c>
      <c r="AR7" s="51">
        <v>78992</v>
      </c>
      <c r="AS7" s="51">
        <v>36740</v>
      </c>
      <c r="AT7" s="51">
        <v>29544</v>
      </c>
      <c r="AU7" s="51">
        <v>61825</v>
      </c>
      <c r="AV7" s="51">
        <v>89662</v>
      </c>
      <c r="AW7" s="51">
        <v>27511</v>
      </c>
      <c r="AX7" s="51">
        <v>15119</v>
      </c>
      <c r="AY7" s="51">
        <v>68959</v>
      </c>
      <c r="AZ7" s="51">
        <v>99028</v>
      </c>
      <c r="BA7" s="51">
        <v>74070</v>
      </c>
      <c r="BB7" s="51">
        <v>55929</v>
      </c>
      <c r="BC7" s="51">
        <v>33488</v>
      </c>
      <c r="BD7" s="51">
        <v>24026</v>
      </c>
      <c r="BE7" s="51">
        <v>39411</v>
      </c>
      <c r="BF7" s="51">
        <v>54451</v>
      </c>
      <c r="BG7" s="51">
        <v>41399</v>
      </c>
      <c r="BH7" s="51">
        <v>36575</v>
      </c>
      <c r="BI7" s="51">
        <v>37152</v>
      </c>
      <c r="BJ7" s="51">
        <v>28736</v>
      </c>
      <c r="BK7" s="51">
        <v>35165</v>
      </c>
      <c r="BL7" s="51">
        <v>28800</v>
      </c>
      <c r="BM7" s="51">
        <v>32121</v>
      </c>
      <c r="BN7" s="51">
        <v>70673</v>
      </c>
      <c r="BO7" s="51">
        <v>34786</v>
      </c>
      <c r="BP7" s="51">
        <v>30234</v>
      </c>
      <c r="BQ7" s="51">
        <v>32780</v>
      </c>
      <c r="BR7" s="51">
        <v>32959</v>
      </c>
      <c r="BS7" s="51">
        <v>33708</v>
      </c>
      <c r="BT7" s="51">
        <v>36874</v>
      </c>
      <c r="BU7" s="51">
        <v>33938</v>
      </c>
      <c r="BV7" s="51">
        <v>29280</v>
      </c>
      <c r="BW7" s="51">
        <v>38902</v>
      </c>
      <c r="BX7" s="51">
        <v>5038.7096774193551</v>
      </c>
    </row>
    <row r="8" spans="1:76">
      <c r="A8" s="180" t="s">
        <v>392</v>
      </c>
      <c r="B8" s="181">
        <v>49</v>
      </c>
      <c r="C8" s="51">
        <v>0</v>
      </c>
      <c r="D8" s="51">
        <v>0</v>
      </c>
      <c r="E8" s="51">
        <v>0</v>
      </c>
      <c r="F8" s="51">
        <v>0</v>
      </c>
      <c r="G8" s="51">
        <v>4600</v>
      </c>
      <c r="H8" s="51">
        <v>32087</v>
      </c>
      <c r="I8" s="51">
        <v>89696</v>
      </c>
      <c r="J8" s="51">
        <v>82394</v>
      </c>
      <c r="K8" s="51">
        <v>101938</v>
      </c>
      <c r="L8" s="51">
        <v>143015</v>
      </c>
      <c r="M8" s="51">
        <v>39069</v>
      </c>
      <c r="N8" s="51">
        <v>85846</v>
      </c>
      <c r="O8" s="51">
        <v>13582</v>
      </c>
      <c r="P8" s="51">
        <v>20032</v>
      </c>
      <c r="Q8" s="51">
        <v>5830</v>
      </c>
      <c r="R8" s="51">
        <v>1035</v>
      </c>
      <c r="S8" s="51">
        <v>875</v>
      </c>
      <c r="T8" s="51">
        <v>45</v>
      </c>
      <c r="U8" s="51">
        <v>356</v>
      </c>
      <c r="V8" s="51">
        <v>369</v>
      </c>
      <c r="W8" s="51">
        <v>520</v>
      </c>
      <c r="X8" s="51">
        <v>330</v>
      </c>
      <c r="Y8" s="51">
        <v>839</v>
      </c>
      <c r="Z8" s="51">
        <v>384.28301886792457</v>
      </c>
      <c r="AA8" s="51">
        <v>183.7358490566038</v>
      </c>
      <c r="AB8" s="51">
        <v>18</v>
      </c>
      <c r="AC8" s="51">
        <v>0</v>
      </c>
      <c r="AD8" s="51">
        <v>4.0754716981132075</v>
      </c>
      <c r="AE8" s="51">
        <v>0</v>
      </c>
      <c r="AF8" s="51">
        <v>0</v>
      </c>
      <c r="AG8" s="51">
        <v>0</v>
      </c>
      <c r="AH8" s="51">
        <v>0</v>
      </c>
      <c r="AI8" s="51">
        <v>0</v>
      </c>
      <c r="AJ8" s="51">
        <v>0</v>
      </c>
      <c r="AK8" s="51">
        <v>0</v>
      </c>
      <c r="AL8" s="51">
        <v>0</v>
      </c>
      <c r="AM8" s="51">
        <v>0</v>
      </c>
      <c r="AN8" s="51">
        <v>886.5</v>
      </c>
      <c r="AO8" s="51">
        <v>1856.7</v>
      </c>
      <c r="AP8" s="51">
        <v>6136.875</v>
      </c>
      <c r="AQ8" s="51">
        <v>1352.7</v>
      </c>
      <c r="AR8" s="51">
        <v>2733</v>
      </c>
      <c r="AS8" s="51">
        <v>5977</v>
      </c>
      <c r="AT8" s="51">
        <v>5874</v>
      </c>
      <c r="AU8" s="51">
        <v>8757</v>
      </c>
      <c r="AV8" s="51">
        <v>8902</v>
      </c>
      <c r="AW8" s="51">
        <v>9990</v>
      </c>
      <c r="AX8" s="51">
        <v>13278</v>
      </c>
      <c r="AY8" s="51">
        <v>16228</v>
      </c>
      <c r="AZ8" s="51">
        <v>13382</v>
      </c>
      <c r="BA8" s="51">
        <v>19796</v>
      </c>
      <c r="BB8" s="51">
        <v>19206</v>
      </c>
      <c r="BC8" s="51">
        <v>18372</v>
      </c>
      <c r="BD8" s="51">
        <v>17271</v>
      </c>
      <c r="BE8" s="51">
        <v>20303</v>
      </c>
      <c r="BF8" s="51">
        <v>24024</v>
      </c>
      <c r="BG8" s="51">
        <v>23644</v>
      </c>
      <c r="BH8" s="51">
        <v>24894</v>
      </c>
      <c r="BI8" s="51">
        <v>27113</v>
      </c>
      <c r="BJ8" s="51">
        <v>27151</v>
      </c>
      <c r="BK8" s="51">
        <v>27463</v>
      </c>
      <c r="BL8" s="51">
        <v>31263</v>
      </c>
      <c r="BM8" s="51">
        <v>31249</v>
      </c>
      <c r="BN8" s="51">
        <v>37869</v>
      </c>
      <c r="BO8" s="51">
        <v>31375</v>
      </c>
      <c r="BP8" s="51">
        <v>35823</v>
      </c>
      <c r="BQ8" s="51">
        <v>33731</v>
      </c>
      <c r="BR8" s="51">
        <v>36229</v>
      </c>
      <c r="BS8" s="51">
        <v>33945</v>
      </c>
      <c r="BT8" s="51">
        <v>35037</v>
      </c>
      <c r="BU8" s="51">
        <v>33804</v>
      </c>
      <c r="BV8" s="51">
        <v>33895</v>
      </c>
      <c r="BW8" s="51">
        <v>31664</v>
      </c>
      <c r="BX8" s="51">
        <v>117752.99539170507</v>
      </c>
    </row>
    <row r="9" spans="1:76">
      <c r="A9" s="180" t="s">
        <v>393</v>
      </c>
      <c r="B9" s="181">
        <v>8</v>
      </c>
      <c r="C9" s="51">
        <v>0</v>
      </c>
      <c r="D9" s="51">
        <v>94</v>
      </c>
      <c r="E9" s="51">
        <v>1277</v>
      </c>
      <c r="F9" s="51">
        <v>3138</v>
      </c>
      <c r="G9" s="51">
        <v>3481</v>
      </c>
      <c r="H9" s="51">
        <v>23955</v>
      </c>
      <c r="I9" s="51">
        <v>60551</v>
      </c>
      <c r="J9" s="51">
        <v>71690</v>
      </c>
      <c r="K9" s="51">
        <v>63917</v>
      </c>
      <c r="L9" s="51">
        <v>67611</v>
      </c>
      <c r="M9" s="51">
        <v>22286</v>
      </c>
      <c r="N9" s="51">
        <v>85754</v>
      </c>
      <c r="O9" s="51">
        <v>149664</v>
      </c>
      <c r="P9" s="51">
        <v>107609</v>
      </c>
      <c r="Q9" s="51">
        <v>49683</v>
      </c>
      <c r="R9" s="51">
        <v>38711</v>
      </c>
      <c r="S9" s="51">
        <v>24531</v>
      </c>
      <c r="T9" s="51">
        <v>12791</v>
      </c>
      <c r="U9" s="51">
        <v>17119</v>
      </c>
      <c r="V9" s="51">
        <v>18271</v>
      </c>
      <c r="W9" s="51">
        <v>18819</v>
      </c>
      <c r="X9" s="51">
        <v>3902</v>
      </c>
      <c r="Y9" s="51">
        <v>2752</v>
      </c>
      <c r="Z9" s="51">
        <v>1352.1735849056606</v>
      </c>
      <c r="AA9" s="51">
        <v>118.61320754716981</v>
      </c>
      <c r="AB9" s="51">
        <v>162.18679245283019</v>
      </c>
      <c r="AC9" s="51">
        <v>169.98113207547169</v>
      </c>
      <c r="AD9" s="51">
        <v>516.7358490566038</v>
      </c>
      <c r="AE9" s="51">
        <v>2200</v>
      </c>
      <c r="AF9" s="51">
        <v>5900</v>
      </c>
      <c r="AG9" s="51">
        <v>6900</v>
      </c>
      <c r="AH9" s="51">
        <v>4700</v>
      </c>
      <c r="AI9" s="51">
        <v>8100</v>
      </c>
      <c r="AJ9" s="51">
        <v>7300</v>
      </c>
      <c r="AK9" s="51">
        <v>9000</v>
      </c>
      <c r="AL9" s="51">
        <v>15000</v>
      </c>
      <c r="AM9" s="51">
        <v>14800</v>
      </c>
      <c r="AN9" s="51">
        <v>13784.85</v>
      </c>
      <c r="AO9" s="51">
        <v>17296.875</v>
      </c>
      <c r="AP9" s="51">
        <v>16823.924999999999</v>
      </c>
      <c r="AQ9" s="51">
        <v>19748.025000000001</v>
      </c>
      <c r="AR9" s="51">
        <v>30267</v>
      </c>
      <c r="AS9" s="51">
        <v>32553</v>
      </c>
      <c r="AT9" s="51">
        <v>36190</v>
      </c>
      <c r="AU9" s="51">
        <v>37194</v>
      </c>
      <c r="AV9" s="51">
        <v>43363</v>
      </c>
      <c r="AW9" s="51">
        <v>43356</v>
      </c>
      <c r="AX9" s="51">
        <v>50458</v>
      </c>
      <c r="AY9" s="51">
        <v>59006</v>
      </c>
      <c r="AZ9" s="51">
        <v>56427</v>
      </c>
      <c r="BA9" s="51">
        <v>64571</v>
      </c>
      <c r="BB9" s="51">
        <v>64738</v>
      </c>
      <c r="BC9" s="51">
        <v>71600</v>
      </c>
      <c r="BD9" s="51">
        <v>78677</v>
      </c>
      <c r="BE9" s="51">
        <v>72864</v>
      </c>
      <c r="BF9" s="51">
        <v>88268</v>
      </c>
      <c r="BG9" s="51">
        <v>116014</v>
      </c>
      <c r="BH9" s="51">
        <v>149044</v>
      </c>
      <c r="BI9" s="51">
        <v>145878</v>
      </c>
      <c r="BJ9" s="51">
        <v>140567</v>
      </c>
      <c r="BK9" s="51">
        <v>163075</v>
      </c>
      <c r="BL9" s="51">
        <v>199463</v>
      </c>
      <c r="BM9" s="51">
        <v>193431</v>
      </c>
      <c r="BN9" s="51">
        <v>183549</v>
      </c>
      <c r="BO9" s="51">
        <v>163398</v>
      </c>
      <c r="BP9" s="51">
        <v>265762</v>
      </c>
      <c r="BQ9" s="51">
        <v>298368</v>
      </c>
      <c r="BR9" s="51">
        <v>334689</v>
      </c>
      <c r="BS9" s="51">
        <v>410819</v>
      </c>
      <c r="BT9" s="51">
        <v>400277</v>
      </c>
      <c r="BU9" s="51">
        <v>475745</v>
      </c>
      <c r="BV9" s="51">
        <v>445590</v>
      </c>
      <c r="BW9" s="51">
        <v>538200</v>
      </c>
      <c r="BX9" s="51">
        <v>574090.78341013822</v>
      </c>
    </row>
    <row r="10" spans="1:76">
      <c r="A10" s="180" t="s">
        <v>394</v>
      </c>
      <c r="B10" s="181">
        <v>628</v>
      </c>
      <c r="C10" s="51">
        <v>0</v>
      </c>
      <c r="D10" s="51">
        <v>809</v>
      </c>
      <c r="E10" s="51">
        <v>222</v>
      </c>
      <c r="F10" s="51">
        <v>31</v>
      </c>
      <c r="G10" s="51">
        <v>135618</v>
      </c>
      <c r="H10" s="51">
        <v>510649</v>
      </c>
      <c r="I10" s="51">
        <v>182056</v>
      </c>
      <c r="J10" s="51">
        <v>557634</v>
      </c>
      <c r="K10" s="51">
        <v>715094</v>
      </c>
      <c r="L10" s="51">
        <v>136103</v>
      </c>
      <c r="M10" s="51">
        <v>28229</v>
      </c>
      <c r="N10" s="51">
        <v>91696</v>
      </c>
      <c r="O10" s="51">
        <v>733228</v>
      </c>
      <c r="P10" s="51">
        <v>568435</v>
      </c>
      <c r="Q10" s="51">
        <v>219864</v>
      </c>
      <c r="R10" s="51">
        <v>175977</v>
      </c>
      <c r="S10" s="51">
        <v>107246</v>
      </c>
      <c r="T10" s="51">
        <v>146081</v>
      </c>
      <c r="U10" s="51">
        <v>43385</v>
      </c>
      <c r="V10" s="51">
        <v>207046</v>
      </c>
      <c r="W10" s="51">
        <v>241632</v>
      </c>
      <c r="X10" s="51">
        <v>36468</v>
      </c>
      <c r="Y10" s="51">
        <v>249530</v>
      </c>
      <c r="Z10" s="51">
        <v>45663.147169811324</v>
      </c>
      <c r="AA10" s="51">
        <v>2351.0377358490568</v>
      </c>
      <c r="AB10" s="51">
        <v>3675.0566037735848</v>
      </c>
      <c r="AC10" s="51">
        <v>6859.1886792452842</v>
      </c>
      <c r="AD10" s="51">
        <v>17458.641509433965</v>
      </c>
      <c r="AE10" s="51">
        <v>133600</v>
      </c>
      <c r="AF10" s="51">
        <v>87500</v>
      </c>
      <c r="AG10" s="51">
        <v>392700</v>
      </c>
      <c r="AH10" s="51">
        <v>204500</v>
      </c>
      <c r="AI10" s="51">
        <v>207300</v>
      </c>
      <c r="AJ10" s="51">
        <v>325400</v>
      </c>
      <c r="AK10" s="51">
        <v>436100</v>
      </c>
      <c r="AL10" s="51">
        <v>289300</v>
      </c>
      <c r="AM10" s="51">
        <v>277300</v>
      </c>
      <c r="AN10" s="51">
        <v>269199.22499999998</v>
      </c>
      <c r="AO10" s="51">
        <v>214979.4</v>
      </c>
      <c r="AP10" s="51">
        <v>522627.52500000002</v>
      </c>
      <c r="AQ10" s="51">
        <v>342534.60000000003</v>
      </c>
      <c r="AR10" s="51">
        <v>458334</v>
      </c>
      <c r="AS10" s="51">
        <v>427313</v>
      </c>
      <c r="AT10" s="51">
        <v>447155</v>
      </c>
      <c r="AU10" s="51">
        <v>499514</v>
      </c>
      <c r="AV10" s="51">
        <v>405365</v>
      </c>
      <c r="AW10" s="51">
        <v>245474</v>
      </c>
      <c r="AX10" s="51">
        <v>305855</v>
      </c>
      <c r="AY10" s="51">
        <v>271382</v>
      </c>
      <c r="AZ10" s="51">
        <v>449116</v>
      </c>
      <c r="BA10" s="51">
        <v>410658</v>
      </c>
      <c r="BB10" s="51">
        <v>538857</v>
      </c>
      <c r="BC10" s="51">
        <v>436112</v>
      </c>
      <c r="BD10" s="51">
        <v>614713</v>
      </c>
      <c r="BE10" s="51">
        <v>327722</v>
      </c>
      <c r="BF10" s="51">
        <v>443037</v>
      </c>
      <c r="BG10" s="51">
        <v>800865</v>
      </c>
      <c r="BH10" s="51">
        <v>490570</v>
      </c>
      <c r="BI10" s="51">
        <v>300057</v>
      </c>
      <c r="BJ10" s="51">
        <v>507748</v>
      </c>
      <c r="BK10" s="51">
        <v>267688</v>
      </c>
      <c r="BL10" s="51">
        <v>518738</v>
      </c>
      <c r="BM10" s="51">
        <v>349220</v>
      </c>
      <c r="BN10" s="51">
        <v>500003</v>
      </c>
      <c r="BO10" s="51">
        <v>401419</v>
      </c>
      <c r="BP10" s="51">
        <v>317528</v>
      </c>
      <c r="BQ10" s="51">
        <v>352572</v>
      </c>
      <c r="BR10" s="51">
        <v>313597</v>
      </c>
      <c r="BS10" s="51">
        <v>223848</v>
      </c>
      <c r="BT10" s="51">
        <v>192918</v>
      </c>
      <c r="BU10" s="51">
        <v>193802</v>
      </c>
      <c r="BV10" s="51">
        <v>213224</v>
      </c>
      <c r="BW10" s="51">
        <v>176905</v>
      </c>
      <c r="BX10" s="51">
        <v>0</v>
      </c>
    </row>
    <row r="11" spans="1:76">
      <c r="A11" s="180" t="s">
        <v>395</v>
      </c>
      <c r="B11" s="181">
        <v>101</v>
      </c>
      <c r="C11" s="51">
        <v>0</v>
      </c>
      <c r="D11" s="51">
        <v>0</v>
      </c>
      <c r="E11" s="51">
        <v>8</v>
      </c>
      <c r="F11" s="51">
        <v>35</v>
      </c>
      <c r="G11" s="51">
        <v>130</v>
      </c>
      <c r="H11" s="51">
        <v>839</v>
      </c>
      <c r="I11" s="51">
        <v>1932</v>
      </c>
      <c r="J11" s="51">
        <v>6838</v>
      </c>
      <c r="K11" s="51">
        <v>13916</v>
      </c>
      <c r="L11" s="51">
        <v>28092</v>
      </c>
      <c r="M11" s="51">
        <v>19461</v>
      </c>
      <c r="N11" s="51">
        <v>38130</v>
      </c>
      <c r="O11" s="51">
        <v>18848</v>
      </c>
      <c r="P11" s="51">
        <v>19811</v>
      </c>
      <c r="Q11" s="51">
        <v>16548</v>
      </c>
      <c r="R11" s="51">
        <v>8024</v>
      </c>
      <c r="S11" s="51">
        <v>8186</v>
      </c>
      <c r="T11" s="51">
        <v>5476</v>
      </c>
      <c r="U11" s="51">
        <v>2080</v>
      </c>
      <c r="V11" s="51">
        <v>2625</v>
      </c>
      <c r="W11" s="51">
        <v>2051</v>
      </c>
      <c r="X11" s="51">
        <v>1357</v>
      </c>
      <c r="Y11" s="51">
        <v>1755</v>
      </c>
      <c r="Z11" s="51">
        <v>6113.939433962264</v>
      </c>
      <c r="AA11" s="51">
        <v>162.67924528301887</v>
      </c>
      <c r="AB11" s="51">
        <v>112.58490566037737</v>
      </c>
      <c r="AC11" s="51">
        <v>0</v>
      </c>
      <c r="AD11" s="51">
        <v>287.15094339622647</v>
      </c>
      <c r="AE11" s="51">
        <v>0</v>
      </c>
      <c r="AF11" s="51">
        <v>0</v>
      </c>
      <c r="AG11" s="51">
        <v>0</v>
      </c>
      <c r="AH11" s="51">
        <v>0</v>
      </c>
      <c r="AI11" s="51">
        <v>0</v>
      </c>
      <c r="AJ11" s="51">
        <v>0</v>
      </c>
      <c r="AK11" s="51">
        <v>0</v>
      </c>
      <c r="AL11" s="51">
        <v>0</v>
      </c>
      <c r="AM11" s="51">
        <v>0</v>
      </c>
      <c r="AN11" s="51">
        <v>649.79999999999995</v>
      </c>
      <c r="AO11" s="51">
        <v>856.125</v>
      </c>
      <c r="AP11" s="51">
        <v>1635.9749999999999</v>
      </c>
      <c r="AQ11" s="51">
        <v>950.17500000000007</v>
      </c>
      <c r="AR11" s="51">
        <v>1664</v>
      </c>
      <c r="AS11" s="51">
        <v>7472</v>
      </c>
      <c r="AT11" s="51">
        <v>2274</v>
      </c>
      <c r="AU11" s="51">
        <v>7921</v>
      </c>
      <c r="AV11" s="51">
        <v>6943</v>
      </c>
      <c r="AW11" s="51">
        <v>6047</v>
      </c>
      <c r="AX11" s="51">
        <v>11893</v>
      </c>
      <c r="AY11" s="51">
        <v>12328</v>
      </c>
      <c r="AZ11" s="51">
        <v>6957</v>
      </c>
      <c r="BA11" s="51">
        <v>10320</v>
      </c>
      <c r="BB11" s="51">
        <v>12015</v>
      </c>
      <c r="BC11" s="51">
        <v>14829</v>
      </c>
      <c r="BD11" s="51">
        <v>14502</v>
      </c>
      <c r="BE11" s="51">
        <v>13052</v>
      </c>
      <c r="BF11" s="51">
        <v>19250</v>
      </c>
      <c r="BG11" s="51">
        <v>22924</v>
      </c>
      <c r="BH11" s="51">
        <v>22741</v>
      </c>
      <c r="BI11" s="51">
        <v>18701</v>
      </c>
      <c r="BJ11" s="51">
        <v>21987</v>
      </c>
      <c r="BK11" s="51">
        <v>19525</v>
      </c>
      <c r="BL11" s="51">
        <v>20832</v>
      </c>
      <c r="BM11" s="51">
        <v>30630</v>
      </c>
      <c r="BN11" s="51">
        <v>33258</v>
      </c>
      <c r="BO11" s="51">
        <v>31299</v>
      </c>
      <c r="BP11" s="51">
        <v>35767</v>
      </c>
      <c r="BQ11" s="51">
        <v>36120</v>
      </c>
      <c r="BR11" s="51">
        <v>35439</v>
      </c>
      <c r="BS11" s="51">
        <v>33206</v>
      </c>
      <c r="BT11" s="51">
        <v>48811</v>
      </c>
      <c r="BU11" s="51">
        <v>48938</v>
      </c>
      <c r="BV11" s="51">
        <v>46494</v>
      </c>
      <c r="BW11" s="51">
        <v>95481</v>
      </c>
      <c r="BX11" s="51">
        <v>0</v>
      </c>
    </row>
    <row r="12" spans="1:76">
      <c r="A12" s="180" t="s">
        <v>396</v>
      </c>
      <c r="B12" s="181">
        <v>37</v>
      </c>
      <c r="C12" s="51">
        <v>0</v>
      </c>
      <c r="D12" s="51">
        <v>3</v>
      </c>
      <c r="E12" s="51">
        <v>121</v>
      </c>
      <c r="F12" s="51">
        <v>660</v>
      </c>
      <c r="G12" s="51">
        <v>42</v>
      </c>
      <c r="H12" s="51">
        <v>11187</v>
      </c>
      <c r="I12" s="51">
        <v>49232</v>
      </c>
      <c r="J12" s="51">
        <v>66522</v>
      </c>
      <c r="K12" s="51">
        <v>110805</v>
      </c>
      <c r="L12" s="51">
        <v>132496</v>
      </c>
      <c r="M12" s="51">
        <v>17349</v>
      </c>
      <c r="N12" s="51">
        <v>128373</v>
      </c>
      <c r="O12" s="51">
        <v>109024</v>
      </c>
      <c r="P12" s="51">
        <v>132087</v>
      </c>
      <c r="Q12" s="51">
        <v>56280</v>
      </c>
      <c r="R12" s="51">
        <v>30612</v>
      </c>
      <c r="S12" s="51">
        <v>27151</v>
      </c>
      <c r="T12" s="51">
        <v>23876</v>
      </c>
      <c r="U12" s="51">
        <v>30903</v>
      </c>
      <c r="V12" s="51">
        <v>29608</v>
      </c>
      <c r="W12" s="51">
        <v>27636</v>
      </c>
      <c r="X12" s="51">
        <v>10037</v>
      </c>
      <c r="Y12" s="51">
        <v>16151</v>
      </c>
      <c r="Z12" s="51">
        <v>3504.2943396226419</v>
      </c>
      <c r="AA12" s="51">
        <v>1181.0377358490566</v>
      </c>
      <c r="AB12" s="51">
        <v>938.53018867924527</v>
      </c>
      <c r="AC12" s="51">
        <v>9287.1509433962274</v>
      </c>
      <c r="AD12" s="51">
        <v>15144.962264150945</v>
      </c>
      <c r="AE12" s="51">
        <v>23100</v>
      </c>
      <c r="AF12" s="51">
        <v>8800</v>
      </c>
      <c r="AG12" s="51">
        <v>5800</v>
      </c>
      <c r="AH12" s="51">
        <v>12300</v>
      </c>
      <c r="AI12" s="51">
        <v>18100</v>
      </c>
      <c r="AJ12" s="51">
        <v>24300</v>
      </c>
      <c r="AK12" s="51">
        <v>26000</v>
      </c>
      <c r="AL12" s="51">
        <v>33500</v>
      </c>
      <c r="AM12" s="51">
        <v>25200</v>
      </c>
      <c r="AN12" s="51">
        <v>25193.025000000001</v>
      </c>
      <c r="AO12" s="51">
        <v>23279.175000000003</v>
      </c>
      <c r="AP12" s="51">
        <v>31367.7</v>
      </c>
      <c r="AQ12" s="51">
        <v>29983.95</v>
      </c>
      <c r="AR12" s="51">
        <v>26705</v>
      </c>
      <c r="AS12" s="51">
        <v>29804</v>
      </c>
      <c r="AT12" s="51">
        <v>81058</v>
      </c>
      <c r="AU12" s="51">
        <v>62969</v>
      </c>
      <c r="AV12" s="51">
        <v>106168</v>
      </c>
      <c r="AW12" s="51">
        <v>70544</v>
      </c>
      <c r="AX12" s="51">
        <v>53333</v>
      </c>
      <c r="AY12" s="51">
        <v>72162</v>
      </c>
      <c r="AZ12" s="51">
        <v>66671</v>
      </c>
      <c r="BA12" s="51">
        <v>87828</v>
      </c>
      <c r="BB12" s="51">
        <v>93739</v>
      </c>
      <c r="BC12" s="51">
        <v>101715</v>
      </c>
      <c r="BD12" s="51">
        <v>108178</v>
      </c>
      <c r="BE12" s="51">
        <v>13046</v>
      </c>
      <c r="BF12" s="51">
        <v>12619</v>
      </c>
      <c r="BG12" s="51">
        <v>41480</v>
      </c>
      <c r="BH12" s="51">
        <v>28026</v>
      </c>
      <c r="BI12" s="51">
        <v>29633</v>
      </c>
      <c r="BJ12" s="51">
        <v>27621</v>
      </c>
      <c r="BK12" s="51">
        <v>43250</v>
      </c>
      <c r="BL12" s="51">
        <v>50679</v>
      </c>
      <c r="BM12" s="51">
        <v>52758</v>
      </c>
      <c r="BN12" s="51">
        <v>77918</v>
      </c>
      <c r="BO12" s="51">
        <v>80966</v>
      </c>
      <c r="BP12" s="51">
        <v>45563</v>
      </c>
      <c r="BQ12" s="51">
        <v>59164</v>
      </c>
      <c r="BR12" s="51">
        <v>43392</v>
      </c>
      <c r="BS12" s="51">
        <v>69030</v>
      </c>
      <c r="BT12" s="51">
        <v>41931</v>
      </c>
      <c r="BU12" s="51">
        <v>52705</v>
      </c>
      <c r="BV12" s="51">
        <v>46987</v>
      </c>
      <c r="BW12" s="51">
        <v>45257</v>
      </c>
      <c r="BX12" s="51">
        <v>0</v>
      </c>
    </row>
    <row r="13" spans="1:76">
      <c r="A13" s="180" t="s">
        <v>397</v>
      </c>
      <c r="B13" s="181">
        <v>129</v>
      </c>
      <c r="C13" s="51">
        <v>0</v>
      </c>
      <c r="D13" s="51">
        <v>0</v>
      </c>
      <c r="E13" s="51">
        <v>0</v>
      </c>
      <c r="F13" s="51">
        <v>1</v>
      </c>
      <c r="G13" s="51">
        <v>2</v>
      </c>
      <c r="H13" s="51">
        <v>1094</v>
      </c>
      <c r="I13" s="51">
        <v>2443</v>
      </c>
      <c r="J13" s="51">
        <v>1202</v>
      </c>
      <c r="K13" s="51">
        <v>307</v>
      </c>
      <c r="L13" s="51">
        <v>268</v>
      </c>
      <c r="M13" s="51">
        <v>3</v>
      </c>
      <c r="N13" s="51">
        <v>42</v>
      </c>
      <c r="O13" s="51">
        <v>182</v>
      </c>
      <c r="P13" s="51">
        <v>1718</v>
      </c>
      <c r="Q13" s="51">
        <v>557</v>
      </c>
      <c r="R13" s="51">
        <v>202</v>
      </c>
      <c r="S13" s="51">
        <v>7022</v>
      </c>
      <c r="T13" s="51">
        <v>5645</v>
      </c>
      <c r="U13" s="51">
        <v>4696</v>
      </c>
      <c r="V13" s="51">
        <v>4060</v>
      </c>
      <c r="W13" s="51">
        <v>1098</v>
      </c>
      <c r="X13" s="51">
        <v>3432</v>
      </c>
      <c r="Y13" s="51">
        <v>7022</v>
      </c>
      <c r="Z13" s="51">
        <v>2635.352830188679</v>
      </c>
      <c r="AA13" s="51">
        <v>434.63207547169816</v>
      </c>
      <c r="AB13" s="51">
        <v>2138.8584905660377</v>
      </c>
      <c r="AC13" s="51">
        <v>2361.3962264150941</v>
      </c>
      <c r="AD13" s="51">
        <v>2358.3396226415098</v>
      </c>
      <c r="AE13" s="51">
        <v>2500</v>
      </c>
      <c r="AF13" s="51">
        <v>3600</v>
      </c>
      <c r="AG13" s="51">
        <v>2400</v>
      </c>
      <c r="AH13" s="51">
        <v>3600</v>
      </c>
      <c r="AI13" s="51">
        <v>3100</v>
      </c>
      <c r="AJ13" s="51">
        <v>2300</v>
      </c>
      <c r="AK13" s="51">
        <v>3300</v>
      </c>
      <c r="AL13" s="51">
        <v>5100</v>
      </c>
      <c r="AM13" s="51">
        <v>5400</v>
      </c>
      <c r="AN13" s="51">
        <v>3543.75</v>
      </c>
      <c r="AO13" s="51">
        <v>4393.125</v>
      </c>
      <c r="AP13" s="51">
        <v>2884.7249999999999</v>
      </c>
      <c r="AQ13" s="51">
        <v>2403.9</v>
      </c>
      <c r="AR13" s="51">
        <v>3220</v>
      </c>
      <c r="AS13" s="51">
        <v>4481</v>
      </c>
      <c r="AT13" s="51">
        <v>5063</v>
      </c>
      <c r="AU13" s="51">
        <v>6618</v>
      </c>
      <c r="AV13" s="51">
        <v>6612</v>
      </c>
      <c r="AW13" s="51">
        <v>7886</v>
      </c>
      <c r="AX13" s="51">
        <v>9330</v>
      </c>
      <c r="AY13" s="51">
        <v>10420</v>
      </c>
      <c r="AZ13" s="51">
        <v>8129</v>
      </c>
      <c r="BA13" s="51">
        <v>10381</v>
      </c>
      <c r="BB13" s="51">
        <v>10372</v>
      </c>
      <c r="BC13" s="51">
        <v>9123</v>
      </c>
      <c r="BD13" s="51">
        <v>8756</v>
      </c>
      <c r="BE13" s="51">
        <v>9450</v>
      </c>
      <c r="BF13" s="51">
        <v>9112</v>
      </c>
      <c r="BG13" s="51">
        <v>9427</v>
      </c>
      <c r="BH13" s="51">
        <v>12239</v>
      </c>
      <c r="BI13" s="51">
        <v>10712</v>
      </c>
      <c r="BJ13" s="51">
        <v>15901</v>
      </c>
      <c r="BK13" s="51">
        <v>11836</v>
      </c>
      <c r="BL13" s="51">
        <v>12202</v>
      </c>
      <c r="BM13" s="51">
        <v>12336</v>
      </c>
      <c r="BN13" s="51">
        <v>12110</v>
      </c>
      <c r="BO13" s="51">
        <v>13413</v>
      </c>
      <c r="BP13" s="51">
        <v>24046</v>
      </c>
      <c r="BQ13" s="51">
        <v>32099</v>
      </c>
      <c r="BR13" s="51">
        <v>18707</v>
      </c>
      <c r="BS13" s="51">
        <v>2626</v>
      </c>
      <c r="BT13" s="51">
        <v>2712</v>
      </c>
      <c r="BU13" s="51">
        <v>2213</v>
      </c>
      <c r="BV13" s="51">
        <v>2079</v>
      </c>
      <c r="BW13" s="51">
        <v>3972</v>
      </c>
      <c r="BX13" s="51">
        <v>0</v>
      </c>
    </row>
    <row r="14" spans="1:76">
      <c r="A14" s="180" t="s">
        <v>398</v>
      </c>
      <c r="B14" s="181">
        <v>143</v>
      </c>
      <c r="C14" s="51">
        <v>0</v>
      </c>
      <c r="D14" s="51">
        <v>0</v>
      </c>
      <c r="E14" s="51">
        <v>191</v>
      </c>
      <c r="F14" s="51">
        <v>7</v>
      </c>
      <c r="G14" s="51">
        <v>25452</v>
      </c>
      <c r="H14" s="51">
        <v>54778</v>
      </c>
      <c r="I14" s="51">
        <v>92999</v>
      </c>
      <c r="J14" s="51">
        <v>84217</v>
      </c>
      <c r="K14" s="51">
        <v>89100</v>
      </c>
      <c r="L14" s="51">
        <v>64176</v>
      </c>
      <c r="M14" s="51">
        <v>12815</v>
      </c>
      <c r="N14" s="51">
        <v>89269</v>
      </c>
      <c r="O14" s="51">
        <v>55887</v>
      </c>
      <c r="P14" s="51">
        <v>49554</v>
      </c>
      <c r="Q14" s="51">
        <v>50705</v>
      </c>
      <c r="R14" s="51">
        <v>45613</v>
      </c>
      <c r="S14" s="51">
        <v>39754</v>
      </c>
      <c r="T14" s="51">
        <v>33100</v>
      </c>
      <c r="U14" s="51">
        <v>13278</v>
      </c>
      <c r="V14" s="51">
        <v>4423</v>
      </c>
      <c r="W14" s="51">
        <v>14568</v>
      </c>
      <c r="X14" s="51">
        <v>7602</v>
      </c>
      <c r="Y14" s="51">
        <v>16994</v>
      </c>
      <c r="Z14" s="51">
        <v>0</v>
      </c>
      <c r="AA14" s="51">
        <v>0</v>
      </c>
      <c r="AB14" s="51">
        <v>0</v>
      </c>
      <c r="AC14" s="51">
        <v>0</v>
      </c>
      <c r="AD14" s="51">
        <v>0</v>
      </c>
      <c r="AE14" s="51">
        <v>200</v>
      </c>
      <c r="AF14" s="51">
        <v>0</v>
      </c>
      <c r="AG14" s="51">
        <v>100</v>
      </c>
      <c r="AH14" s="51">
        <v>3300</v>
      </c>
      <c r="AI14" s="51">
        <v>8100</v>
      </c>
      <c r="AJ14" s="51">
        <v>11700</v>
      </c>
      <c r="AK14" s="51">
        <v>12700</v>
      </c>
      <c r="AL14" s="51">
        <v>13400</v>
      </c>
      <c r="AM14" s="51">
        <v>13100</v>
      </c>
      <c r="AN14" s="51">
        <v>13298.4</v>
      </c>
      <c r="AO14" s="51">
        <v>10425.15</v>
      </c>
      <c r="AP14" s="51">
        <v>14733.45</v>
      </c>
      <c r="AQ14" s="51">
        <v>21130.875</v>
      </c>
      <c r="AR14" s="51">
        <v>41636</v>
      </c>
      <c r="AS14" s="51">
        <v>43155</v>
      </c>
      <c r="AT14" s="51">
        <v>22921</v>
      </c>
      <c r="AU14" s="51">
        <v>33334</v>
      </c>
      <c r="AV14" s="51">
        <v>22950</v>
      </c>
      <c r="AW14" s="51">
        <v>4335</v>
      </c>
      <c r="AX14" s="51">
        <v>9780</v>
      </c>
      <c r="AY14" s="51">
        <v>29863</v>
      </c>
      <c r="AZ14" s="51">
        <v>33918</v>
      </c>
      <c r="BA14" s="51">
        <v>3400</v>
      </c>
      <c r="BB14" s="51">
        <v>3352</v>
      </c>
      <c r="BC14" s="51">
        <v>1804</v>
      </c>
      <c r="BD14" s="51">
        <v>1547</v>
      </c>
      <c r="BE14" s="51">
        <v>2308</v>
      </c>
      <c r="BF14" s="51">
        <v>1450</v>
      </c>
      <c r="BG14" s="51">
        <v>3245</v>
      </c>
      <c r="BH14" s="51">
        <v>3438</v>
      </c>
      <c r="BI14" s="51">
        <v>3528</v>
      </c>
      <c r="BJ14" s="51">
        <v>3156</v>
      </c>
      <c r="BK14" s="51">
        <v>4320</v>
      </c>
      <c r="BL14" s="51">
        <v>4412</v>
      </c>
      <c r="BM14" s="51">
        <v>5240</v>
      </c>
      <c r="BN14" s="51">
        <v>2806</v>
      </c>
      <c r="BO14" s="51">
        <v>2446</v>
      </c>
      <c r="BP14" s="51">
        <v>3124</v>
      </c>
      <c r="BQ14" s="51">
        <v>2072</v>
      </c>
      <c r="BR14" s="51">
        <v>2866</v>
      </c>
      <c r="BS14" s="51">
        <v>3379</v>
      </c>
      <c r="BT14" s="51">
        <v>3468</v>
      </c>
      <c r="BU14" s="51">
        <v>2610</v>
      </c>
      <c r="BV14" s="51">
        <v>3289</v>
      </c>
      <c r="BW14" s="51">
        <v>2268</v>
      </c>
      <c r="BX14" s="51">
        <v>0</v>
      </c>
    </row>
    <row r="15" spans="1:76">
      <c r="A15" s="180" t="s">
        <v>399</v>
      </c>
      <c r="B15" s="181">
        <v>116</v>
      </c>
      <c r="C15" s="51">
        <v>20</v>
      </c>
      <c r="D15" s="51">
        <v>150</v>
      </c>
      <c r="E15" s="51">
        <v>637</v>
      </c>
      <c r="F15" s="51">
        <v>387</v>
      </c>
      <c r="G15" s="51">
        <v>550</v>
      </c>
      <c r="H15" s="51">
        <v>1314</v>
      </c>
      <c r="I15" s="51">
        <v>3695</v>
      </c>
      <c r="J15" s="51">
        <v>8332</v>
      </c>
      <c r="K15" s="51">
        <v>8651</v>
      </c>
      <c r="L15" s="51">
        <v>14429</v>
      </c>
      <c r="M15" s="51">
        <v>4837</v>
      </c>
      <c r="N15" s="51">
        <v>11800</v>
      </c>
      <c r="O15" s="51">
        <v>23186</v>
      </c>
      <c r="P15" s="51">
        <v>19810</v>
      </c>
      <c r="Q15" s="51">
        <v>14908</v>
      </c>
      <c r="R15" s="51">
        <v>16176</v>
      </c>
      <c r="S15" s="51">
        <v>14103</v>
      </c>
      <c r="T15" s="51">
        <v>6296</v>
      </c>
      <c r="U15" s="51">
        <v>6564</v>
      </c>
      <c r="V15" s="51">
        <v>5023</v>
      </c>
      <c r="W15" s="51">
        <v>5735</v>
      </c>
      <c r="X15" s="51">
        <v>8081</v>
      </c>
      <c r="Y15" s="51">
        <v>11075</v>
      </c>
      <c r="Z15" s="51">
        <v>1869.4188679245283</v>
      </c>
      <c r="AA15" s="51">
        <v>20.886792452830189</v>
      </c>
      <c r="AB15" s="51">
        <v>6.1132075471698109</v>
      </c>
      <c r="AC15" s="51">
        <v>0</v>
      </c>
      <c r="AD15" s="51">
        <v>0</v>
      </c>
      <c r="AE15" s="51">
        <v>0</v>
      </c>
      <c r="AF15" s="51">
        <v>0</v>
      </c>
      <c r="AG15" s="51">
        <v>0</v>
      </c>
      <c r="AH15" s="51">
        <v>0</v>
      </c>
      <c r="AI15" s="51">
        <v>0</v>
      </c>
      <c r="AJ15" s="51">
        <v>0</v>
      </c>
      <c r="AK15" s="51">
        <v>0</v>
      </c>
      <c r="AL15" s="51">
        <v>0</v>
      </c>
      <c r="AM15" s="51">
        <v>0</v>
      </c>
      <c r="AN15" s="51">
        <v>1906.65</v>
      </c>
      <c r="AO15" s="51">
        <v>1058.625</v>
      </c>
      <c r="AP15" s="51">
        <v>0</v>
      </c>
      <c r="AQ15" s="51">
        <v>0</v>
      </c>
      <c r="AR15" s="51">
        <v>0</v>
      </c>
      <c r="AS15" s="51">
        <v>0</v>
      </c>
      <c r="AT15" s="51">
        <v>0</v>
      </c>
      <c r="AU15" s="51">
        <v>0</v>
      </c>
      <c r="AV15" s="51">
        <v>0</v>
      </c>
      <c r="AW15" s="51">
        <v>2614</v>
      </c>
      <c r="AX15" s="51">
        <v>2720</v>
      </c>
      <c r="AY15" s="51">
        <v>0</v>
      </c>
      <c r="AZ15" s="51">
        <v>0</v>
      </c>
      <c r="BA15" s="51">
        <v>0</v>
      </c>
      <c r="BB15" s="51">
        <v>0</v>
      </c>
      <c r="BC15" s="51">
        <v>2404</v>
      </c>
      <c r="BD15" s="51">
        <v>3156</v>
      </c>
      <c r="BE15" s="51">
        <v>2730</v>
      </c>
      <c r="BF15" s="51">
        <v>3640</v>
      </c>
      <c r="BG15" s="51">
        <v>5460</v>
      </c>
      <c r="BH15" s="51">
        <v>6114</v>
      </c>
      <c r="BI15" s="51">
        <v>7295</v>
      </c>
      <c r="BJ15" s="51">
        <v>8548</v>
      </c>
      <c r="BK15" s="51">
        <v>14003</v>
      </c>
      <c r="BL15" s="51">
        <v>16492</v>
      </c>
      <c r="BM15" s="51">
        <v>16023</v>
      </c>
      <c r="BN15" s="51">
        <v>25430</v>
      </c>
      <c r="BO15" s="51">
        <v>29726</v>
      </c>
      <c r="BP15" s="51">
        <v>33974</v>
      </c>
      <c r="BQ15" s="51">
        <v>47257</v>
      </c>
      <c r="BR15" s="51">
        <v>42884</v>
      </c>
      <c r="BS15" s="51">
        <v>30486</v>
      </c>
      <c r="BT15" s="51">
        <v>27872</v>
      </c>
      <c r="BU15" s="51">
        <v>33676</v>
      </c>
      <c r="BV15" s="51">
        <v>27572</v>
      </c>
      <c r="BW15" s="51">
        <v>29512</v>
      </c>
      <c r="BX15" s="51">
        <v>125485.25345622121</v>
      </c>
    </row>
    <row r="16" spans="1:76">
      <c r="A16">
        <v>11</v>
      </c>
      <c r="B16" s="181">
        <v>0</v>
      </c>
      <c r="C16" s="51">
        <v>0</v>
      </c>
      <c r="D16" s="51">
        <v>0</v>
      </c>
      <c r="E16" s="51">
        <v>0</v>
      </c>
      <c r="F16" s="51">
        <v>0</v>
      </c>
      <c r="G16" s="51">
        <v>0</v>
      </c>
      <c r="H16" s="51">
        <v>0</v>
      </c>
      <c r="I16" s="51">
        <v>0</v>
      </c>
      <c r="J16" s="51">
        <v>0</v>
      </c>
      <c r="K16" s="51">
        <v>0</v>
      </c>
      <c r="L16" s="51">
        <v>0</v>
      </c>
      <c r="M16" s="51">
        <v>0</v>
      </c>
      <c r="N16" s="51">
        <v>0</v>
      </c>
      <c r="O16" s="51">
        <v>0</v>
      </c>
      <c r="P16" s="51">
        <v>0</v>
      </c>
      <c r="Q16" s="51">
        <v>0</v>
      </c>
      <c r="R16" s="51">
        <v>0</v>
      </c>
      <c r="S16" s="51">
        <v>0</v>
      </c>
      <c r="T16" s="51">
        <v>0</v>
      </c>
      <c r="U16" s="51">
        <v>0</v>
      </c>
      <c r="V16" s="51">
        <v>0</v>
      </c>
      <c r="W16" s="51">
        <v>0</v>
      </c>
      <c r="X16" s="51">
        <v>0</v>
      </c>
      <c r="Y16" s="51">
        <v>0</v>
      </c>
      <c r="Z16" s="51">
        <v>557.66037735849056</v>
      </c>
      <c r="AA16" s="51">
        <v>1147.3301886792453</v>
      </c>
      <c r="AB16" s="51">
        <v>1640.6473584905661</v>
      </c>
      <c r="AC16" s="51">
        <v>207.50943396226415</v>
      </c>
      <c r="AD16" s="51">
        <v>533.37735849056605</v>
      </c>
      <c r="AE16" s="51">
        <v>900</v>
      </c>
      <c r="AF16" s="51">
        <v>1500</v>
      </c>
      <c r="AG16" s="51">
        <v>2100</v>
      </c>
      <c r="AH16" s="51">
        <v>5500</v>
      </c>
      <c r="AI16" s="51">
        <v>1500</v>
      </c>
      <c r="AJ16" s="51">
        <v>2600</v>
      </c>
      <c r="AK16" s="51">
        <v>1800</v>
      </c>
      <c r="AL16" s="51">
        <v>5300</v>
      </c>
      <c r="AM16" s="51">
        <v>4400</v>
      </c>
      <c r="AN16" s="51">
        <v>11400</v>
      </c>
      <c r="AO16" s="51">
        <v>0</v>
      </c>
      <c r="AP16" s="51">
        <v>0</v>
      </c>
      <c r="AQ16" s="51">
        <v>0</v>
      </c>
      <c r="AR16" s="51">
        <v>0</v>
      </c>
      <c r="AS16" s="51">
        <v>0</v>
      </c>
      <c r="AT16" s="51">
        <v>0</v>
      </c>
      <c r="AU16" s="51">
        <v>0</v>
      </c>
      <c r="AV16" s="51">
        <v>0</v>
      </c>
      <c r="AW16" s="51">
        <v>0</v>
      </c>
      <c r="AX16" s="51">
        <v>0</v>
      </c>
      <c r="AY16" s="51">
        <v>0</v>
      </c>
      <c r="AZ16" s="51">
        <v>0</v>
      </c>
      <c r="BA16" s="51">
        <v>0</v>
      </c>
      <c r="BB16" s="51">
        <v>0</v>
      </c>
      <c r="BC16" s="51">
        <v>21551</v>
      </c>
      <c r="BD16" s="51">
        <v>23865</v>
      </c>
      <c r="BE16" s="51">
        <v>30292</v>
      </c>
      <c r="BF16" s="51">
        <v>30767</v>
      </c>
      <c r="BG16" s="51">
        <v>34242</v>
      </c>
      <c r="BH16" s="51">
        <v>36764</v>
      </c>
      <c r="BI16" s="51">
        <v>40559</v>
      </c>
      <c r="BJ16" s="51">
        <v>42900</v>
      </c>
      <c r="BK16" s="51">
        <v>49644</v>
      </c>
      <c r="BL16" s="51">
        <v>55650</v>
      </c>
      <c r="BM16" s="51">
        <v>60657</v>
      </c>
      <c r="BN16" s="51">
        <v>61815</v>
      </c>
      <c r="BO16" s="51">
        <v>63244</v>
      </c>
      <c r="BP16" s="51">
        <v>61844</v>
      </c>
      <c r="BQ16" s="51">
        <v>59001</v>
      </c>
      <c r="BR16" s="51">
        <v>77416</v>
      </c>
      <c r="BS16" s="51">
        <v>124214</v>
      </c>
      <c r="BT16" s="51">
        <v>126396</v>
      </c>
      <c r="BU16" s="51">
        <v>126650</v>
      </c>
      <c r="BV16" s="51">
        <v>104100</v>
      </c>
      <c r="BW16" s="51">
        <v>97345</v>
      </c>
      <c r="BX16" s="51">
        <v>72930.875576036866</v>
      </c>
    </row>
    <row r="17" spans="1:76">
      <c r="A17">
        <v>12</v>
      </c>
      <c r="B17" s="181">
        <v>613</v>
      </c>
      <c r="C17" s="51">
        <v>0</v>
      </c>
      <c r="D17" s="51">
        <v>25</v>
      </c>
      <c r="E17" s="51">
        <v>2390</v>
      </c>
      <c r="F17" s="51">
        <v>4939</v>
      </c>
      <c r="G17" s="51">
        <v>9312</v>
      </c>
      <c r="H17" s="51">
        <v>4729</v>
      </c>
      <c r="I17" s="51">
        <v>4018</v>
      </c>
      <c r="J17" s="51">
        <v>3342</v>
      </c>
      <c r="K17" s="51">
        <v>15275</v>
      </c>
      <c r="L17" s="51">
        <v>16893</v>
      </c>
      <c r="M17" s="51">
        <v>8507</v>
      </c>
      <c r="N17" s="51">
        <v>33920</v>
      </c>
      <c r="O17" s="51">
        <v>39897</v>
      </c>
      <c r="P17" s="51">
        <v>10006</v>
      </c>
      <c r="Q17" s="51">
        <v>6949</v>
      </c>
      <c r="R17" s="51">
        <v>8423</v>
      </c>
      <c r="S17" s="51">
        <v>7925</v>
      </c>
      <c r="T17" s="51">
        <v>7326</v>
      </c>
      <c r="U17" s="51">
        <v>4457</v>
      </c>
      <c r="V17" s="51">
        <v>6285</v>
      </c>
      <c r="W17" s="51">
        <v>14651</v>
      </c>
      <c r="X17" s="51">
        <v>6143</v>
      </c>
      <c r="Y17" s="51">
        <v>10165</v>
      </c>
      <c r="Z17" s="51">
        <v>2139.2490566037736</v>
      </c>
      <c r="AA17" s="51">
        <v>738.84905660377365</v>
      </c>
      <c r="AB17" s="51">
        <v>1462.4150943396228</v>
      </c>
      <c r="AC17" s="51">
        <v>1278.1698113207549</v>
      </c>
      <c r="AD17" s="51">
        <v>9071.4905660377372</v>
      </c>
      <c r="AE17" s="51">
        <v>24400</v>
      </c>
      <c r="AF17" s="51">
        <v>16000</v>
      </c>
      <c r="AG17" s="51">
        <v>7400</v>
      </c>
      <c r="AH17" s="51">
        <v>12000</v>
      </c>
      <c r="AI17" s="51">
        <v>12300</v>
      </c>
      <c r="AJ17" s="51">
        <v>14500</v>
      </c>
      <c r="AK17" s="51">
        <v>13700</v>
      </c>
      <c r="AL17" s="51">
        <v>18400</v>
      </c>
      <c r="AM17" s="51">
        <v>22900</v>
      </c>
      <c r="AN17" s="51">
        <v>17539.025000000001</v>
      </c>
      <c r="AO17" s="51">
        <v>20050.55</v>
      </c>
      <c r="AP17" s="51">
        <v>16977.474999999999</v>
      </c>
      <c r="AQ17" s="51">
        <v>17692.275000000001</v>
      </c>
      <c r="AR17" s="51">
        <v>18686</v>
      </c>
      <c r="AS17" s="51">
        <v>10329</v>
      </c>
      <c r="AT17" s="51">
        <v>10203</v>
      </c>
      <c r="AU17" s="51">
        <v>3977</v>
      </c>
      <c r="AV17" s="51">
        <v>4802</v>
      </c>
      <c r="AW17" s="51">
        <v>8085</v>
      </c>
      <c r="AX17" s="51">
        <v>5157</v>
      </c>
      <c r="AY17" s="51">
        <v>3985</v>
      </c>
      <c r="AZ17" s="51">
        <v>4239</v>
      </c>
      <c r="BA17" s="51">
        <v>7740</v>
      </c>
      <c r="BB17" s="51">
        <v>7641</v>
      </c>
      <c r="BC17" s="51">
        <v>8686</v>
      </c>
      <c r="BD17" s="51">
        <v>5794</v>
      </c>
      <c r="BE17" s="51">
        <v>6118</v>
      </c>
      <c r="BF17" s="51">
        <v>4616</v>
      </c>
      <c r="BG17" s="51">
        <v>4473</v>
      </c>
      <c r="BH17" s="51">
        <v>7255</v>
      </c>
      <c r="BI17" s="51">
        <v>6243</v>
      </c>
      <c r="BJ17" s="51">
        <v>6208</v>
      </c>
      <c r="BK17" s="51">
        <v>7104</v>
      </c>
      <c r="BL17" s="51">
        <v>5860</v>
      </c>
      <c r="BM17" s="51">
        <v>8268</v>
      </c>
      <c r="BN17" s="51">
        <v>18995</v>
      </c>
      <c r="BO17" s="51">
        <v>7855</v>
      </c>
      <c r="BP17" s="51">
        <v>8556</v>
      </c>
      <c r="BQ17" s="51">
        <v>8647</v>
      </c>
      <c r="BR17" s="51">
        <v>8262</v>
      </c>
      <c r="BS17" s="51">
        <v>13673</v>
      </c>
      <c r="BT17" s="51">
        <v>6321</v>
      </c>
      <c r="BU17" s="51">
        <v>5939</v>
      </c>
      <c r="BV17" s="51">
        <v>10617</v>
      </c>
      <c r="BW17" s="51">
        <v>9566</v>
      </c>
      <c r="BX17" s="51">
        <v>0</v>
      </c>
    </row>
    <row r="18" spans="1:76">
      <c r="A18">
        <v>21</v>
      </c>
      <c r="B18" s="181">
        <v>0</v>
      </c>
      <c r="C18" s="51">
        <v>0</v>
      </c>
      <c r="D18" s="51">
        <v>50</v>
      </c>
      <c r="E18" s="51">
        <v>4189</v>
      </c>
      <c r="F18" s="51">
        <v>17614</v>
      </c>
      <c r="G18" s="51">
        <v>10197</v>
      </c>
      <c r="H18" s="51">
        <v>4056</v>
      </c>
      <c r="I18" s="51">
        <v>8353</v>
      </c>
      <c r="J18" s="51">
        <v>17883</v>
      </c>
      <c r="K18" s="51">
        <v>20213</v>
      </c>
      <c r="L18" s="51">
        <v>17143</v>
      </c>
      <c r="M18" s="51">
        <v>7490</v>
      </c>
      <c r="N18" s="51">
        <v>37036</v>
      </c>
      <c r="O18" s="51">
        <v>29630</v>
      </c>
      <c r="P18" s="51">
        <v>28772</v>
      </c>
      <c r="Q18" s="51">
        <v>18435</v>
      </c>
      <c r="R18" s="51">
        <v>18767</v>
      </c>
      <c r="S18" s="51">
        <v>15732</v>
      </c>
      <c r="T18" s="51">
        <v>7943</v>
      </c>
      <c r="U18" s="51">
        <v>7525</v>
      </c>
      <c r="V18" s="51">
        <v>10071</v>
      </c>
      <c r="W18" s="51">
        <v>5752</v>
      </c>
      <c r="X18" s="51">
        <v>4266</v>
      </c>
      <c r="Y18" s="51">
        <v>10617</v>
      </c>
      <c r="Z18" s="51">
        <v>25.471698113207548</v>
      </c>
      <c r="AA18" s="51">
        <v>0</v>
      </c>
      <c r="AB18" s="51">
        <v>2.716981132075472</v>
      </c>
      <c r="AC18" s="51">
        <v>41011.471698113215</v>
      </c>
      <c r="AD18" s="51">
        <v>44931.226415094345</v>
      </c>
      <c r="AE18" s="51">
        <v>0</v>
      </c>
      <c r="AF18" s="51">
        <v>0</v>
      </c>
      <c r="AG18" s="51">
        <v>0</v>
      </c>
      <c r="AH18" s="51">
        <v>0</v>
      </c>
      <c r="AI18" s="51">
        <v>0</v>
      </c>
      <c r="AJ18" s="51">
        <v>0</v>
      </c>
      <c r="AK18" s="51">
        <v>0</v>
      </c>
      <c r="AL18" s="51">
        <v>0</v>
      </c>
      <c r="AM18" s="51">
        <v>0</v>
      </c>
      <c r="AN18" s="51">
        <v>0</v>
      </c>
      <c r="AO18" s="51">
        <v>0</v>
      </c>
      <c r="AP18" s="51">
        <v>0</v>
      </c>
      <c r="AQ18" s="51">
        <v>0</v>
      </c>
      <c r="AR18" s="51">
        <v>0</v>
      </c>
      <c r="AS18" s="51">
        <v>0</v>
      </c>
      <c r="AT18" s="51">
        <v>0</v>
      </c>
      <c r="AU18" s="51">
        <v>0</v>
      </c>
      <c r="AV18" s="51">
        <v>6471</v>
      </c>
      <c r="AW18" s="51">
        <v>8147</v>
      </c>
      <c r="AX18" s="51">
        <v>9195</v>
      </c>
      <c r="AY18" s="51">
        <v>6560</v>
      </c>
      <c r="AZ18" s="51">
        <v>5940</v>
      </c>
      <c r="BA18" s="51">
        <v>6236</v>
      </c>
      <c r="BB18" s="51">
        <v>8114</v>
      </c>
      <c r="BC18" s="51">
        <v>7669</v>
      </c>
      <c r="BD18" s="51">
        <v>8488</v>
      </c>
      <c r="BE18" s="51">
        <v>12041</v>
      </c>
      <c r="BF18" s="51">
        <v>14959</v>
      </c>
      <c r="BG18" s="51">
        <v>8955</v>
      </c>
      <c r="BH18" s="51">
        <v>9393</v>
      </c>
      <c r="BI18" s="51">
        <v>9496</v>
      </c>
      <c r="BJ18" s="51">
        <v>5334</v>
      </c>
      <c r="BK18" s="51">
        <v>4936</v>
      </c>
      <c r="BL18" s="51">
        <v>8236</v>
      </c>
      <c r="BM18" s="51">
        <v>10567</v>
      </c>
      <c r="BN18" s="51">
        <v>4449</v>
      </c>
      <c r="BO18" s="51">
        <v>16638</v>
      </c>
      <c r="BP18" s="51">
        <v>3334</v>
      </c>
      <c r="BQ18" s="51">
        <v>6504</v>
      </c>
      <c r="BR18" s="51">
        <v>33242</v>
      </c>
      <c r="BS18" s="51">
        <v>45701</v>
      </c>
      <c r="BT18" s="51">
        <v>82769</v>
      </c>
      <c r="BU18" s="51">
        <v>133048</v>
      </c>
      <c r="BV18" s="51">
        <v>82258</v>
      </c>
      <c r="BW18" s="51">
        <v>113046</v>
      </c>
      <c r="BX18" s="51">
        <v>0</v>
      </c>
    </row>
    <row r="19" spans="1:76">
      <c r="A19">
        <v>22</v>
      </c>
      <c r="B19" s="181">
        <v>153</v>
      </c>
      <c r="C19" s="51">
        <v>221</v>
      </c>
      <c r="D19" s="51">
        <v>0</v>
      </c>
      <c r="E19" s="51">
        <v>0</v>
      </c>
      <c r="F19" s="51">
        <v>0</v>
      </c>
      <c r="G19" s="51">
        <v>1349</v>
      </c>
      <c r="H19" s="51">
        <v>25106</v>
      </c>
      <c r="I19" s="51">
        <v>83496</v>
      </c>
      <c r="J19" s="51">
        <v>48502</v>
      </c>
      <c r="K19" s="51">
        <v>13260</v>
      </c>
      <c r="L19" s="51">
        <v>5221</v>
      </c>
      <c r="M19" s="51">
        <v>5446</v>
      </c>
      <c r="N19" s="51">
        <v>12204</v>
      </c>
      <c r="O19" s="51">
        <v>8237</v>
      </c>
      <c r="P19" s="51">
        <v>10968</v>
      </c>
      <c r="Q19" s="51">
        <v>33583</v>
      </c>
      <c r="R19" s="51">
        <v>8938</v>
      </c>
      <c r="S19" s="51">
        <v>2900</v>
      </c>
      <c r="T19" s="51">
        <v>777</v>
      </c>
      <c r="U19" s="51">
        <v>543</v>
      </c>
      <c r="V19" s="51">
        <v>3919</v>
      </c>
      <c r="W19" s="51">
        <v>827</v>
      </c>
      <c r="X19" s="51">
        <v>106</v>
      </c>
      <c r="Y19" s="51">
        <v>733</v>
      </c>
      <c r="Z19" s="51">
        <v>2355.2830188679245</v>
      </c>
      <c r="AA19" s="51">
        <v>414.16981132075472</v>
      </c>
      <c r="AB19" s="51">
        <v>162.05094339622642</v>
      </c>
      <c r="AC19" s="51">
        <v>0</v>
      </c>
      <c r="AD19" s="51">
        <v>0</v>
      </c>
      <c r="AE19" s="51">
        <v>0</v>
      </c>
      <c r="AF19" s="51">
        <v>0</v>
      </c>
      <c r="AG19" s="51">
        <v>1400</v>
      </c>
      <c r="AH19" s="51">
        <v>8000</v>
      </c>
      <c r="AI19" s="51">
        <v>13400</v>
      </c>
      <c r="AJ19" s="51">
        <v>3100</v>
      </c>
      <c r="AK19" s="51">
        <v>3500</v>
      </c>
      <c r="AL19" s="51">
        <v>9200</v>
      </c>
      <c r="AM19" s="51">
        <v>8500</v>
      </c>
      <c r="AN19" s="51">
        <v>8432.1</v>
      </c>
      <c r="AO19" s="51">
        <v>7799.1750000000002</v>
      </c>
      <c r="AP19" s="51">
        <v>6557.85</v>
      </c>
      <c r="AQ19" s="51">
        <v>5059.3500000000004</v>
      </c>
      <c r="AR19" s="51">
        <v>8658</v>
      </c>
      <c r="AS19" s="51">
        <v>11660</v>
      </c>
      <c r="AT19" s="51">
        <v>13832</v>
      </c>
      <c r="AU19" s="51">
        <v>12855</v>
      </c>
      <c r="AV19" s="51">
        <v>11131</v>
      </c>
      <c r="AW19" s="51">
        <v>12890</v>
      </c>
      <c r="AX19" s="51">
        <v>11050</v>
      </c>
      <c r="AY19" s="51">
        <v>19983</v>
      </c>
      <c r="AZ19" s="51">
        <v>39835</v>
      </c>
      <c r="BA19" s="51">
        <v>43315</v>
      </c>
      <c r="BB19" s="51">
        <v>38225</v>
      </c>
      <c r="BC19" s="51">
        <v>18831</v>
      </c>
      <c r="BD19" s="51">
        <v>11173</v>
      </c>
      <c r="BE19" s="51">
        <v>9867</v>
      </c>
      <c r="BF19" s="51">
        <v>9684</v>
      </c>
      <c r="BG19" s="51">
        <v>8386</v>
      </c>
      <c r="BH19" s="51">
        <v>15497</v>
      </c>
      <c r="BI19" s="51">
        <v>0</v>
      </c>
      <c r="BJ19" s="51">
        <v>0</v>
      </c>
      <c r="BK19" s="51">
        <v>0</v>
      </c>
      <c r="BL19" s="51">
        <v>0</v>
      </c>
      <c r="BM19" s="51">
        <v>0</v>
      </c>
      <c r="BN19" s="51">
        <v>0</v>
      </c>
      <c r="BO19" s="51">
        <v>0</v>
      </c>
      <c r="BP19" s="51">
        <v>0</v>
      </c>
      <c r="BQ19" s="51">
        <v>0</v>
      </c>
      <c r="BR19" s="51">
        <v>0</v>
      </c>
      <c r="BS19" s="51">
        <v>0</v>
      </c>
      <c r="BT19" s="51">
        <v>0</v>
      </c>
      <c r="BU19" s="51">
        <v>0</v>
      </c>
      <c r="BV19" s="51">
        <v>0</v>
      </c>
      <c r="BW19" s="51">
        <v>0</v>
      </c>
      <c r="BX19" s="51">
        <v>67041.013824884794</v>
      </c>
    </row>
    <row r="20" spans="1:76">
      <c r="A20">
        <v>23</v>
      </c>
      <c r="B20" s="181">
        <v>59</v>
      </c>
      <c r="C20" s="51">
        <v>0</v>
      </c>
      <c r="D20" s="51">
        <v>0</v>
      </c>
      <c r="E20" s="51">
        <v>234</v>
      </c>
      <c r="F20" s="51">
        <v>816</v>
      </c>
      <c r="G20" s="51">
        <v>48</v>
      </c>
      <c r="H20" s="51">
        <v>126</v>
      </c>
      <c r="I20" s="51">
        <v>282</v>
      </c>
      <c r="J20" s="51">
        <v>366</v>
      </c>
      <c r="K20" s="51">
        <v>958</v>
      </c>
      <c r="L20" s="51">
        <v>3666</v>
      </c>
      <c r="M20" s="51">
        <v>586</v>
      </c>
      <c r="N20" s="51">
        <v>5482</v>
      </c>
      <c r="O20" s="51">
        <v>4796</v>
      </c>
      <c r="P20" s="51">
        <v>3447</v>
      </c>
      <c r="Q20" s="51">
        <v>2739</v>
      </c>
      <c r="R20" s="51">
        <v>2979</v>
      </c>
      <c r="S20" s="51">
        <v>4425</v>
      </c>
      <c r="T20" s="51">
        <v>803</v>
      </c>
      <c r="U20" s="51">
        <v>840</v>
      </c>
      <c r="V20" s="51">
        <v>3924</v>
      </c>
      <c r="W20" s="51">
        <v>1875</v>
      </c>
      <c r="X20" s="51">
        <v>1024</v>
      </c>
      <c r="Y20" s="51">
        <v>2371</v>
      </c>
      <c r="Z20" s="51">
        <v>416.20754716981133</v>
      </c>
      <c r="AA20" s="51">
        <v>479.59811320754727</v>
      </c>
      <c r="AB20" s="51">
        <v>905.12830188679254</v>
      </c>
      <c r="AC20" s="51">
        <v>621</v>
      </c>
      <c r="AD20" s="51">
        <v>11111.433962264151</v>
      </c>
      <c r="AE20" s="51">
        <v>4500</v>
      </c>
      <c r="AF20" s="51">
        <v>6300</v>
      </c>
      <c r="AG20" s="51">
        <v>8200</v>
      </c>
      <c r="AH20" s="51">
        <v>16800</v>
      </c>
      <c r="AI20" s="51">
        <v>17400</v>
      </c>
      <c r="AJ20" s="51">
        <v>22100</v>
      </c>
      <c r="AK20" s="51">
        <v>25600</v>
      </c>
      <c r="AL20" s="51">
        <v>23700</v>
      </c>
      <c r="AM20" s="51">
        <v>32600</v>
      </c>
      <c r="AN20" s="51">
        <v>31405.05</v>
      </c>
      <c r="AO20" s="51">
        <v>38799.449999999997</v>
      </c>
      <c r="AP20" s="51">
        <v>39673.800000000003</v>
      </c>
      <c r="AQ20" s="51">
        <v>32394.600000000002</v>
      </c>
      <c r="AR20" s="51">
        <v>38518</v>
      </c>
      <c r="AS20" s="51">
        <v>41768</v>
      </c>
      <c r="AT20" s="51">
        <v>51503</v>
      </c>
      <c r="AU20" s="51">
        <v>46594</v>
      </c>
      <c r="AV20" s="51">
        <v>51056</v>
      </c>
      <c r="AW20" s="51">
        <v>48266</v>
      </c>
      <c r="AX20" s="51">
        <v>51201</v>
      </c>
      <c r="AY20" s="51">
        <v>60732</v>
      </c>
      <c r="AZ20" s="51">
        <v>47309</v>
      </c>
      <c r="BA20" s="51">
        <v>67639</v>
      </c>
      <c r="BB20" s="51">
        <v>76902</v>
      </c>
      <c r="BC20" s="51">
        <v>86191</v>
      </c>
      <c r="BD20" s="51">
        <v>82378</v>
      </c>
      <c r="BE20" s="51">
        <v>76552</v>
      </c>
      <c r="BF20" s="51">
        <v>83148</v>
      </c>
      <c r="BG20" s="51">
        <v>102329</v>
      </c>
      <c r="BH20" s="51">
        <v>125128</v>
      </c>
      <c r="BI20" s="51">
        <v>0</v>
      </c>
      <c r="BJ20" s="51">
        <v>0</v>
      </c>
      <c r="BK20" s="51">
        <v>0</v>
      </c>
      <c r="BL20" s="51">
        <v>0</v>
      </c>
      <c r="BM20" s="51">
        <v>0</v>
      </c>
      <c r="BN20" s="51">
        <v>0</v>
      </c>
      <c r="BO20" s="51">
        <v>0</v>
      </c>
      <c r="BP20" s="51">
        <v>0</v>
      </c>
      <c r="BQ20" s="51">
        <v>0</v>
      </c>
      <c r="BR20" s="51">
        <v>0</v>
      </c>
      <c r="BS20" s="51">
        <v>0</v>
      </c>
      <c r="BT20" s="51">
        <v>0</v>
      </c>
      <c r="BU20" s="51">
        <v>0</v>
      </c>
      <c r="BV20" s="51">
        <v>0</v>
      </c>
      <c r="BW20" s="51">
        <v>0</v>
      </c>
      <c r="BX20" s="51">
        <v>0</v>
      </c>
    </row>
    <row r="21" spans="1:76">
      <c r="A21">
        <v>24</v>
      </c>
      <c r="B21" s="181">
        <v>282</v>
      </c>
      <c r="C21" s="51">
        <v>0</v>
      </c>
      <c r="D21" s="51">
        <v>45</v>
      </c>
      <c r="E21" s="51">
        <v>13352</v>
      </c>
      <c r="F21" s="51">
        <v>42350</v>
      </c>
      <c r="G21" s="51">
        <v>73327</v>
      </c>
      <c r="H21" s="51">
        <v>157027</v>
      </c>
      <c r="I21" s="51">
        <v>234743</v>
      </c>
      <c r="J21" s="51">
        <v>186379</v>
      </c>
      <c r="K21" s="51">
        <v>255931</v>
      </c>
      <c r="L21" s="51">
        <v>299780</v>
      </c>
      <c r="M21" s="51">
        <v>113638</v>
      </c>
      <c r="N21" s="51">
        <v>484064</v>
      </c>
      <c r="O21" s="51">
        <v>547756</v>
      </c>
      <c r="P21" s="51">
        <v>361407</v>
      </c>
      <c r="Q21" s="51">
        <v>242168</v>
      </c>
      <c r="R21" s="51">
        <v>237103</v>
      </c>
      <c r="S21" s="51">
        <v>285942</v>
      </c>
      <c r="T21" s="51">
        <v>261997</v>
      </c>
      <c r="U21" s="51">
        <v>254389</v>
      </c>
      <c r="V21" s="51">
        <v>305647</v>
      </c>
      <c r="W21" s="51">
        <v>186803</v>
      </c>
      <c r="X21" s="51">
        <v>80612</v>
      </c>
      <c r="Y21" s="51">
        <v>63702</v>
      </c>
      <c r="Z21" s="51">
        <v>7178.9433962264156</v>
      </c>
      <c r="AA21" s="51">
        <v>3538.5962264150949</v>
      </c>
      <c r="AB21" s="51">
        <v>2125.3584905660377</v>
      </c>
      <c r="AC21" s="51">
        <v>3621.9056603773588</v>
      </c>
      <c r="AD21" s="51">
        <v>5475.7358490566039</v>
      </c>
      <c r="AE21" s="51">
        <v>9600</v>
      </c>
      <c r="AF21" s="51">
        <v>17900</v>
      </c>
      <c r="AG21" s="51">
        <v>25700</v>
      </c>
      <c r="AH21" s="51">
        <v>33500</v>
      </c>
      <c r="AI21" s="51">
        <v>33100</v>
      </c>
      <c r="AJ21" s="51">
        <v>41000</v>
      </c>
      <c r="AK21" s="51">
        <v>34600</v>
      </c>
      <c r="AL21" s="51">
        <v>57400</v>
      </c>
      <c r="AM21" s="51">
        <v>81800</v>
      </c>
      <c r="AN21" s="51">
        <v>108900</v>
      </c>
      <c r="AO21" s="51">
        <v>101700</v>
      </c>
      <c r="AP21" s="51">
        <v>161000</v>
      </c>
      <c r="AQ21" s="51">
        <v>164700</v>
      </c>
      <c r="AR21" s="51">
        <v>180900</v>
      </c>
      <c r="AS21" s="51">
        <v>219600</v>
      </c>
      <c r="AT21" s="51">
        <v>263400</v>
      </c>
      <c r="AU21" s="51">
        <v>305700</v>
      </c>
      <c r="AV21" s="51">
        <v>310900</v>
      </c>
      <c r="AW21" s="51">
        <v>380300</v>
      </c>
      <c r="AX21" s="51">
        <v>443000</v>
      </c>
      <c r="AY21" s="51">
        <v>455700</v>
      </c>
      <c r="AZ21" s="51">
        <v>433479</v>
      </c>
      <c r="BA21" s="51">
        <v>472990</v>
      </c>
      <c r="BB21" s="51">
        <v>489735</v>
      </c>
      <c r="BC21" s="51">
        <v>554188</v>
      </c>
      <c r="BD21" s="51">
        <v>573232</v>
      </c>
      <c r="BE21" s="51">
        <v>560734</v>
      </c>
      <c r="BF21" s="51">
        <v>781130</v>
      </c>
      <c r="BG21" s="51">
        <v>1130191</v>
      </c>
      <c r="BH21" s="51">
        <v>1026113</v>
      </c>
      <c r="BI21" s="51">
        <v>1086135</v>
      </c>
      <c r="BJ21" s="51">
        <v>1233302</v>
      </c>
      <c r="BK21" s="51">
        <v>1116955</v>
      </c>
      <c r="BL21" s="51">
        <v>1260662</v>
      </c>
      <c r="BM21" s="51">
        <v>1398577</v>
      </c>
      <c r="BN21" s="51">
        <v>1243545</v>
      </c>
      <c r="BO21" s="51">
        <v>1111761</v>
      </c>
      <c r="BP21" s="51">
        <v>1192874</v>
      </c>
      <c r="BQ21" s="51">
        <v>1304238</v>
      </c>
      <c r="BR21" s="51">
        <v>1359841</v>
      </c>
      <c r="BS21" s="51">
        <v>1441868</v>
      </c>
      <c r="BT21" s="51">
        <v>1297210</v>
      </c>
      <c r="BU21" s="51">
        <v>1487569</v>
      </c>
      <c r="BV21" s="51">
        <v>1497681</v>
      </c>
      <c r="BW21" s="51">
        <v>1527806</v>
      </c>
      <c r="BX21" s="51">
        <v>1314082.0276497696</v>
      </c>
    </row>
    <row r="22" spans="1:76">
      <c r="A22">
        <v>25</v>
      </c>
      <c r="B22" s="181">
        <v>0</v>
      </c>
      <c r="C22" s="51">
        <v>0</v>
      </c>
      <c r="D22" s="51">
        <v>0</v>
      </c>
      <c r="E22" s="51">
        <v>0</v>
      </c>
      <c r="F22" s="51">
        <v>0</v>
      </c>
      <c r="G22" s="51">
        <v>0</v>
      </c>
      <c r="H22" s="51">
        <v>0</v>
      </c>
      <c r="I22" s="51">
        <v>0</v>
      </c>
      <c r="J22" s="51">
        <v>0</v>
      </c>
      <c r="K22" s="51">
        <v>0</v>
      </c>
      <c r="L22" s="51">
        <v>0</v>
      </c>
      <c r="M22" s="51">
        <v>0</v>
      </c>
      <c r="N22" s="51">
        <v>0</v>
      </c>
      <c r="O22" s="51">
        <v>0</v>
      </c>
      <c r="P22" s="51">
        <v>0</v>
      </c>
      <c r="Q22" s="51">
        <v>0</v>
      </c>
      <c r="R22" s="51">
        <v>0</v>
      </c>
      <c r="S22" s="51">
        <v>0</v>
      </c>
      <c r="T22" s="51">
        <v>0</v>
      </c>
      <c r="U22" s="51">
        <v>0</v>
      </c>
      <c r="V22" s="51">
        <v>0</v>
      </c>
      <c r="W22" s="51">
        <v>0</v>
      </c>
      <c r="X22" s="51">
        <v>0</v>
      </c>
      <c r="Y22" s="51">
        <v>0</v>
      </c>
      <c r="Z22" s="51">
        <v>0</v>
      </c>
      <c r="AA22" s="51">
        <v>0</v>
      </c>
      <c r="AB22" s="51">
        <v>0</v>
      </c>
      <c r="AC22" s="51">
        <v>0</v>
      </c>
      <c r="AD22" s="51">
        <v>0</v>
      </c>
      <c r="AE22" s="51">
        <v>6100</v>
      </c>
      <c r="AF22" s="51">
        <v>12300</v>
      </c>
      <c r="AG22" s="51">
        <v>8500</v>
      </c>
      <c r="AH22" s="51">
        <v>5900</v>
      </c>
      <c r="AI22" s="51">
        <v>5400</v>
      </c>
      <c r="AJ22" s="51">
        <v>12200</v>
      </c>
      <c r="AK22" s="51">
        <v>10300</v>
      </c>
      <c r="AL22" s="51">
        <v>12200</v>
      </c>
      <c r="AM22" s="51">
        <v>13900</v>
      </c>
      <c r="AN22" s="51">
        <v>17600</v>
      </c>
      <c r="AO22" s="51">
        <v>18900</v>
      </c>
      <c r="AP22" s="51">
        <v>19300</v>
      </c>
      <c r="AQ22" s="51">
        <v>23400</v>
      </c>
      <c r="AR22" s="51">
        <v>19200</v>
      </c>
      <c r="AS22" s="51">
        <v>22600</v>
      </c>
      <c r="AT22" s="51">
        <v>26400</v>
      </c>
      <c r="AU22" s="51">
        <v>25700</v>
      </c>
      <c r="AV22" s="51">
        <v>23000</v>
      </c>
      <c r="AW22" s="51">
        <v>28000</v>
      </c>
      <c r="AX22" s="51">
        <v>29600</v>
      </c>
      <c r="AY22" s="51">
        <v>31000</v>
      </c>
      <c r="AZ22" s="51">
        <v>38331</v>
      </c>
      <c r="BA22" s="51">
        <v>42991</v>
      </c>
      <c r="BB22" s="51">
        <v>48850</v>
      </c>
      <c r="BC22" s="51">
        <v>54461</v>
      </c>
      <c r="BD22" s="51">
        <v>61940</v>
      </c>
      <c r="BE22" s="51">
        <v>66462</v>
      </c>
      <c r="BF22" s="51">
        <v>69544</v>
      </c>
      <c r="BG22" s="51">
        <v>77552</v>
      </c>
      <c r="BH22" s="51">
        <v>93396</v>
      </c>
      <c r="BI22" s="51">
        <v>130757</v>
      </c>
      <c r="BJ22" s="51">
        <v>152038</v>
      </c>
      <c r="BK22" s="51">
        <v>164587</v>
      </c>
      <c r="BL22" s="51">
        <v>161636</v>
      </c>
      <c r="BM22" s="51">
        <v>220722</v>
      </c>
      <c r="BN22" s="51">
        <v>242074</v>
      </c>
      <c r="BO22" s="51">
        <v>257563</v>
      </c>
      <c r="BP22" s="51">
        <v>280019</v>
      </c>
      <c r="BQ22" s="51">
        <v>315884</v>
      </c>
      <c r="BR22" s="51">
        <v>310016</v>
      </c>
      <c r="BS22" s="51">
        <v>325568</v>
      </c>
      <c r="BT22" s="51">
        <v>346763</v>
      </c>
      <c r="BU22" s="51">
        <v>359214</v>
      </c>
      <c r="BV22" s="51">
        <v>383794</v>
      </c>
      <c r="BW22" s="51">
        <v>263493</v>
      </c>
      <c r="BX22" s="51">
        <v>0</v>
      </c>
    </row>
    <row r="23" spans="1:76">
      <c r="A23">
        <v>26</v>
      </c>
      <c r="B23" s="181">
        <v>7447</v>
      </c>
      <c r="C23" s="51">
        <v>0</v>
      </c>
      <c r="D23" s="51">
        <v>1576</v>
      </c>
      <c r="E23" s="51">
        <v>17277</v>
      </c>
      <c r="F23" s="51">
        <v>55732</v>
      </c>
      <c r="G23" s="51">
        <v>63165</v>
      </c>
      <c r="H23" s="51">
        <v>50410</v>
      </c>
      <c r="I23" s="51">
        <v>236373</v>
      </c>
      <c r="J23" s="51">
        <v>194055</v>
      </c>
      <c r="K23" s="51">
        <v>104256</v>
      </c>
      <c r="L23" s="51">
        <v>138209</v>
      </c>
      <c r="M23" s="51">
        <v>34748</v>
      </c>
      <c r="N23" s="51">
        <v>249906</v>
      </c>
      <c r="O23" s="51">
        <v>194187</v>
      </c>
      <c r="P23" s="51">
        <v>150489</v>
      </c>
      <c r="Q23" s="51">
        <v>111600</v>
      </c>
      <c r="R23" s="51">
        <v>93055</v>
      </c>
      <c r="S23" s="51">
        <v>95288</v>
      </c>
      <c r="T23" s="51">
        <v>86505</v>
      </c>
      <c r="U23" s="51">
        <v>72895</v>
      </c>
      <c r="V23" s="51">
        <v>91139</v>
      </c>
      <c r="W23" s="51">
        <v>43605</v>
      </c>
      <c r="X23" s="51">
        <v>27303</v>
      </c>
      <c r="Y23" s="51">
        <v>192597</v>
      </c>
      <c r="Z23" s="51">
        <v>35103.803773584907</v>
      </c>
      <c r="AA23" s="51">
        <v>9076.0754716981137</v>
      </c>
      <c r="AB23" s="51">
        <v>7507.5283018867931</v>
      </c>
      <c r="AC23" s="51">
        <v>15370.641509433965</v>
      </c>
      <c r="AD23" s="51">
        <v>12986.320754716982</v>
      </c>
      <c r="AE23" s="51">
        <v>88500</v>
      </c>
      <c r="AF23" s="51">
        <v>114400</v>
      </c>
      <c r="AG23" s="51">
        <v>166500</v>
      </c>
      <c r="AH23" s="51">
        <v>162500</v>
      </c>
      <c r="AI23" s="51">
        <v>180600</v>
      </c>
      <c r="AJ23" s="51">
        <v>267500</v>
      </c>
      <c r="AK23" s="51">
        <v>272200</v>
      </c>
      <c r="AL23" s="51">
        <v>279700</v>
      </c>
      <c r="AM23" s="51">
        <v>327900</v>
      </c>
      <c r="AN23" s="51">
        <v>311997.375</v>
      </c>
      <c r="AO23" s="51">
        <v>296267.17499999999</v>
      </c>
      <c r="AP23" s="51">
        <v>274542.3</v>
      </c>
      <c r="AQ23" s="51">
        <v>264386.02500000002</v>
      </c>
      <c r="AR23" s="51">
        <v>277186</v>
      </c>
      <c r="AS23" s="51">
        <v>322777</v>
      </c>
      <c r="AT23" s="51">
        <v>328372</v>
      </c>
      <c r="AU23" s="51">
        <v>307317</v>
      </c>
      <c r="AV23" s="51">
        <v>303898</v>
      </c>
      <c r="AW23" s="51">
        <v>343896</v>
      </c>
      <c r="AX23" s="51">
        <v>379172</v>
      </c>
      <c r="AY23" s="51">
        <v>414125</v>
      </c>
      <c r="AZ23" s="51">
        <v>393616</v>
      </c>
      <c r="BA23" s="51">
        <v>431459</v>
      </c>
      <c r="BB23" s="51">
        <v>362604</v>
      </c>
      <c r="BC23" s="51">
        <v>393638</v>
      </c>
      <c r="BD23" s="51">
        <v>409530</v>
      </c>
      <c r="BE23" s="51">
        <v>482891</v>
      </c>
      <c r="BF23" s="51">
        <v>515445</v>
      </c>
      <c r="BG23" s="51">
        <v>691573</v>
      </c>
      <c r="BH23" s="51">
        <v>702181</v>
      </c>
      <c r="BI23" s="51">
        <v>802235</v>
      </c>
      <c r="BJ23" s="51">
        <v>1065119</v>
      </c>
      <c r="BK23" s="51">
        <v>893228</v>
      </c>
      <c r="BL23" s="51">
        <v>852614</v>
      </c>
      <c r="BM23" s="51">
        <v>931544</v>
      </c>
      <c r="BN23" s="51">
        <v>1111547</v>
      </c>
      <c r="BO23" s="51">
        <v>1134655</v>
      </c>
      <c r="BP23" s="51">
        <v>960824</v>
      </c>
      <c r="BQ23" s="51">
        <v>928643</v>
      </c>
      <c r="BR23" s="51">
        <v>962739</v>
      </c>
      <c r="BS23" s="51">
        <v>950809</v>
      </c>
      <c r="BT23" s="51">
        <v>1042308</v>
      </c>
      <c r="BU23" s="51">
        <v>1069107</v>
      </c>
      <c r="BV23" s="51">
        <v>1079977</v>
      </c>
      <c r="BW23" s="51">
        <v>747811</v>
      </c>
      <c r="BX23" s="51">
        <v>0</v>
      </c>
    </row>
    <row r="24" spans="1:76">
      <c r="A24">
        <v>27</v>
      </c>
      <c r="B24" s="181">
        <v>3</v>
      </c>
      <c r="C24" s="51">
        <v>0</v>
      </c>
      <c r="D24" s="51">
        <v>0</v>
      </c>
      <c r="E24" s="51">
        <v>2150</v>
      </c>
      <c r="F24" s="51">
        <v>666</v>
      </c>
      <c r="G24" s="51">
        <v>1629</v>
      </c>
      <c r="H24" s="51">
        <v>3102</v>
      </c>
      <c r="I24" s="51">
        <v>6311</v>
      </c>
      <c r="J24" s="51">
        <v>7437</v>
      </c>
      <c r="K24" s="51">
        <v>9881</v>
      </c>
      <c r="L24" s="51">
        <v>14466</v>
      </c>
      <c r="M24" s="51">
        <v>3914</v>
      </c>
      <c r="N24" s="51">
        <v>21164</v>
      </c>
      <c r="O24" s="51">
        <v>20862</v>
      </c>
      <c r="P24" s="51">
        <v>13100</v>
      </c>
      <c r="Q24" s="51">
        <v>12253</v>
      </c>
      <c r="R24" s="51">
        <v>17587</v>
      </c>
      <c r="S24" s="51">
        <v>15546</v>
      </c>
      <c r="T24" s="51">
        <v>12560</v>
      </c>
      <c r="U24" s="51">
        <v>9834</v>
      </c>
      <c r="V24" s="51">
        <v>9691</v>
      </c>
      <c r="W24" s="51">
        <v>6745</v>
      </c>
      <c r="X24" s="51">
        <v>4048</v>
      </c>
      <c r="Y24" s="51">
        <v>13362</v>
      </c>
      <c r="Z24" s="51">
        <v>2870.7283018867929</v>
      </c>
      <c r="AA24" s="51">
        <v>2984.1401886792455</v>
      </c>
      <c r="AB24" s="51">
        <v>1395.5569811320756</v>
      </c>
      <c r="AC24" s="51">
        <v>0</v>
      </c>
      <c r="AD24" s="51">
        <v>0</v>
      </c>
      <c r="AE24" s="51">
        <v>1000</v>
      </c>
      <c r="AF24" s="51">
        <v>5500</v>
      </c>
      <c r="AG24" s="51">
        <v>8400</v>
      </c>
      <c r="AH24" s="51">
        <v>8700</v>
      </c>
      <c r="AI24" s="51">
        <v>8900</v>
      </c>
      <c r="AJ24" s="51">
        <v>10800</v>
      </c>
      <c r="AK24" s="51">
        <v>13300</v>
      </c>
      <c r="AL24" s="51">
        <v>11900</v>
      </c>
      <c r="AM24" s="51">
        <v>15100</v>
      </c>
      <c r="AN24" s="51">
        <v>17738.775000000001</v>
      </c>
      <c r="AO24" s="51">
        <v>20851.2</v>
      </c>
      <c r="AP24" s="51">
        <v>19889.55</v>
      </c>
      <c r="AQ24" s="51">
        <v>20900.7</v>
      </c>
      <c r="AR24" s="51">
        <v>23232</v>
      </c>
      <c r="AS24" s="51">
        <v>26627</v>
      </c>
      <c r="AT24" s="51">
        <v>30165</v>
      </c>
      <c r="AU24" s="51">
        <v>30152</v>
      </c>
      <c r="AV24" s="51">
        <v>28852</v>
      </c>
      <c r="AW24" s="51">
        <v>35109</v>
      </c>
      <c r="AX24" s="51">
        <v>35970</v>
      </c>
      <c r="AY24" s="51">
        <v>38830</v>
      </c>
      <c r="AZ24" s="51">
        <v>48583</v>
      </c>
      <c r="BA24" s="51">
        <v>49194</v>
      </c>
      <c r="BB24" s="51">
        <v>56619</v>
      </c>
      <c r="BC24" s="51">
        <v>148351</v>
      </c>
      <c r="BD24" s="51">
        <v>160438</v>
      </c>
      <c r="BE24" s="51">
        <v>156546</v>
      </c>
      <c r="BF24" s="51">
        <v>163237</v>
      </c>
      <c r="BG24" s="51">
        <v>273698</v>
      </c>
      <c r="BH24" s="51">
        <v>635587</v>
      </c>
      <c r="BI24" s="51">
        <v>567628</v>
      </c>
      <c r="BJ24" s="51">
        <v>643428</v>
      </c>
      <c r="BK24" s="51">
        <v>595443</v>
      </c>
      <c r="BL24" s="51">
        <v>739038</v>
      </c>
      <c r="BM24" s="51">
        <v>701017</v>
      </c>
      <c r="BN24" s="51">
        <v>674862</v>
      </c>
      <c r="BO24" s="51">
        <v>682787</v>
      </c>
      <c r="BP24" s="51">
        <v>682410</v>
      </c>
      <c r="BQ24" s="51">
        <v>808399</v>
      </c>
      <c r="BR24" s="51">
        <v>801758</v>
      </c>
      <c r="BS24" s="51">
        <v>777103</v>
      </c>
      <c r="BT24" s="51">
        <v>751122</v>
      </c>
      <c r="BU24" s="51">
        <v>888889</v>
      </c>
      <c r="BV24" s="51">
        <v>962362</v>
      </c>
      <c r="BW24" s="51">
        <v>870593</v>
      </c>
      <c r="BX24" s="51">
        <v>128209.67741935485</v>
      </c>
    </row>
    <row r="25" spans="1:76">
      <c r="A25">
        <v>28</v>
      </c>
      <c r="B25" s="181">
        <v>17</v>
      </c>
      <c r="C25" s="51">
        <v>0</v>
      </c>
      <c r="D25" s="51">
        <v>0</v>
      </c>
      <c r="E25" s="51">
        <v>136</v>
      </c>
      <c r="F25" s="51">
        <v>1728</v>
      </c>
      <c r="G25" s="51">
        <v>2321</v>
      </c>
      <c r="H25" s="51">
        <v>23054</v>
      </c>
      <c r="I25" s="51">
        <v>68985</v>
      </c>
      <c r="J25" s="51">
        <v>81944</v>
      </c>
      <c r="K25" s="51">
        <v>102705</v>
      </c>
      <c r="L25" s="51">
        <v>72522</v>
      </c>
      <c r="M25" s="51">
        <v>19555</v>
      </c>
      <c r="N25" s="51">
        <v>100157</v>
      </c>
      <c r="O25" s="51">
        <v>68685</v>
      </c>
      <c r="P25" s="51">
        <v>66651</v>
      </c>
      <c r="Q25" s="51">
        <v>23622</v>
      </c>
      <c r="R25" s="51">
        <v>28012</v>
      </c>
      <c r="S25" s="51">
        <v>38110</v>
      </c>
      <c r="T25" s="51">
        <v>53875</v>
      </c>
      <c r="U25" s="51">
        <v>42259</v>
      </c>
      <c r="V25" s="51">
        <v>45368</v>
      </c>
      <c r="W25" s="51">
        <v>23272</v>
      </c>
      <c r="X25" s="51">
        <v>17756</v>
      </c>
      <c r="Y25" s="51">
        <v>23218</v>
      </c>
      <c r="Z25" s="51">
        <v>2055.566037735849</v>
      </c>
      <c r="AA25" s="51">
        <v>1536.7924528301887</v>
      </c>
      <c r="AB25" s="51">
        <v>4089.7358490566044</v>
      </c>
      <c r="AC25" s="51">
        <v>9969.7924528301901</v>
      </c>
      <c r="AD25" s="51">
        <v>38285.320754716988</v>
      </c>
      <c r="AE25" s="51">
        <v>18700</v>
      </c>
      <c r="AF25" s="51">
        <v>25700</v>
      </c>
      <c r="AG25" s="51">
        <v>39700</v>
      </c>
      <c r="AH25" s="51">
        <v>34400</v>
      </c>
      <c r="AI25" s="51">
        <v>35100</v>
      </c>
      <c r="AJ25" s="51">
        <v>33400</v>
      </c>
      <c r="AK25" s="51">
        <v>54600</v>
      </c>
      <c r="AL25" s="51">
        <v>65300</v>
      </c>
      <c r="AM25" s="51">
        <v>88000</v>
      </c>
      <c r="AN25" s="51">
        <v>103844.02500000001</v>
      </c>
      <c r="AO25" s="51">
        <v>117025.425</v>
      </c>
      <c r="AP25" s="51">
        <v>165550.04999999999</v>
      </c>
      <c r="AQ25" s="51">
        <v>170962.2</v>
      </c>
      <c r="AR25" s="51">
        <v>194195</v>
      </c>
      <c r="AS25" s="51">
        <v>218573</v>
      </c>
      <c r="AT25" s="51">
        <v>227335</v>
      </c>
      <c r="AU25" s="51">
        <v>246262</v>
      </c>
      <c r="AV25" s="51">
        <v>262305</v>
      </c>
      <c r="AW25" s="51">
        <v>282402</v>
      </c>
      <c r="AX25" s="51">
        <v>279029</v>
      </c>
      <c r="AY25" s="51">
        <v>271991</v>
      </c>
      <c r="AZ25" s="51">
        <v>288844</v>
      </c>
      <c r="BA25" s="51">
        <v>321890</v>
      </c>
      <c r="BB25" s="51">
        <v>330355</v>
      </c>
      <c r="BC25" s="51">
        <v>362893</v>
      </c>
      <c r="BD25" s="51">
        <v>377110</v>
      </c>
      <c r="BE25" s="51">
        <v>385277</v>
      </c>
      <c r="BF25" s="51">
        <v>406038</v>
      </c>
      <c r="BG25" s="51">
        <v>450639</v>
      </c>
      <c r="BH25" s="51">
        <v>624102</v>
      </c>
      <c r="BI25" s="51">
        <v>631223</v>
      </c>
      <c r="BJ25" s="51">
        <v>610004</v>
      </c>
      <c r="BK25" s="51">
        <v>603117</v>
      </c>
      <c r="BL25" s="51">
        <v>600603</v>
      </c>
      <c r="BM25" s="51">
        <v>644869</v>
      </c>
      <c r="BN25" s="51">
        <v>730945</v>
      </c>
      <c r="BO25" s="51">
        <v>743804</v>
      </c>
      <c r="BP25" s="51">
        <v>779855</v>
      </c>
      <c r="BQ25" s="51">
        <v>847017</v>
      </c>
      <c r="BR25" s="51">
        <v>818339</v>
      </c>
      <c r="BS25" s="51">
        <v>860885</v>
      </c>
      <c r="BT25" s="51">
        <v>829315</v>
      </c>
      <c r="BU25" s="51">
        <v>777566</v>
      </c>
      <c r="BV25" s="51">
        <v>781847</v>
      </c>
      <c r="BW25" s="51">
        <v>842257</v>
      </c>
      <c r="BX25" s="51">
        <v>505507.3732718894</v>
      </c>
    </row>
    <row r="26" spans="1:76">
      <c r="A26">
        <v>29</v>
      </c>
      <c r="B26" s="181">
        <v>3279</v>
      </c>
      <c r="C26" s="51">
        <v>0</v>
      </c>
      <c r="D26" s="51">
        <v>43</v>
      </c>
      <c r="E26" s="51">
        <v>8493</v>
      </c>
      <c r="F26" s="51">
        <v>19503</v>
      </c>
      <c r="G26" s="51">
        <v>33132</v>
      </c>
      <c r="H26" s="51">
        <v>27668</v>
      </c>
      <c r="I26" s="51">
        <v>93106</v>
      </c>
      <c r="J26" s="51">
        <v>87663</v>
      </c>
      <c r="K26" s="51">
        <v>79383</v>
      </c>
      <c r="L26" s="51">
        <v>114218</v>
      </c>
      <c r="M26" s="51">
        <v>33126</v>
      </c>
      <c r="N26" s="51">
        <v>133176</v>
      </c>
      <c r="O26" s="51">
        <v>135086</v>
      </c>
      <c r="P26" s="51">
        <v>60353</v>
      </c>
      <c r="Q26" s="51">
        <v>45396</v>
      </c>
      <c r="R26" s="51">
        <v>31693</v>
      </c>
      <c r="S26" s="51">
        <v>41866</v>
      </c>
      <c r="T26" s="51">
        <v>35006</v>
      </c>
      <c r="U26" s="51">
        <v>15360</v>
      </c>
      <c r="V26" s="51">
        <v>22004</v>
      </c>
      <c r="W26" s="51">
        <v>13554</v>
      </c>
      <c r="X26" s="51">
        <v>21445</v>
      </c>
      <c r="Y26" s="51">
        <v>32597</v>
      </c>
      <c r="Z26" s="51">
        <v>0</v>
      </c>
      <c r="AA26" s="51">
        <v>0</v>
      </c>
      <c r="AB26" s="51">
        <v>0</v>
      </c>
      <c r="AC26" s="51">
        <v>8314.4716981132078</v>
      </c>
      <c r="AD26" s="51">
        <v>20811.226415094341</v>
      </c>
      <c r="AE26" s="51">
        <v>7200</v>
      </c>
      <c r="AF26" s="51">
        <v>5500</v>
      </c>
      <c r="AG26" s="51">
        <v>9400</v>
      </c>
      <c r="AH26" s="51">
        <v>8100</v>
      </c>
      <c r="AI26" s="51">
        <v>10900</v>
      </c>
      <c r="AJ26" s="51">
        <v>12800</v>
      </c>
      <c r="AK26" s="51">
        <v>6400</v>
      </c>
      <c r="AL26" s="51">
        <v>7400</v>
      </c>
      <c r="AM26" s="51">
        <v>6900</v>
      </c>
      <c r="AN26" s="51">
        <v>13386.150000000001</v>
      </c>
      <c r="AO26" s="51">
        <v>15146.775000000001</v>
      </c>
      <c r="AP26" s="51">
        <v>14961.825000000001</v>
      </c>
      <c r="AQ26" s="51">
        <v>13818.150000000001</v>
      </c>
      <c r="AR26" s="51">
        <v>14144</v>
      </c>
      <c r="AS26" s="51">
        <v>16141</v>
      </c>
      <c r="AT26" s="51">
        <v>17692</v>
      </c>
      <c r="AU26" s="51">
        <v>22505</v>
      </c>
      <c r="AV26" s="51">
        <v>17087</v>
      </c>
      <c r="AW26" s="51">
        <v>14487</v>
      </c>
      <c r="AX26" s="51">
        <v>14339</v>
      </c>
      <c r="AY26" s="51">
        <v>31970</v>
      </c>
      <c r="AZ26" s="51">
        <v>34762</v>
      </c>
      <c r="BA26" s="51">
        <v>32496</v>
      </c>
      <c r="BB26" s="51">
        <v>31494</v>
      </c>
      <c r="BC26" s="51">
        <v>54462</v>
      </c>
      <c r="BD26" s="51">
        <v>29924</v>
      </c>
      <c r="BE26" s="51">
        <v>33964</v>
      </c>
      <c r="BF26" s="51">
        <v>45522</v>
      </c>
      <c r="BG26" s="51">
        <v>39813</v>
      </c>
      <c r="BH26" s="51">
        <v>47668</v>
      </c>
      <c r="BI26" s="51">
        <v>51470</v>
      </c>
      <c r="BJ26" s="51">
        <v>63545</v>
      </c>
      <c r="BK26" s="51">
        <v>56219</v>
      </c>
      <c r="BL26" s="51">
        <v>55093</v>
      </c>
      <c r="BM26" s="51">
        <v>59941</v>
      </c>
      <c r="BN26" s="51">
        <v>55876</v>
      </c>
      <c r="BO26" s="51">
        <v>54308</v>
      </c>
      <c r="BP26" s="51">
        <v>57204</v>
      </c>
      <c r="BQ26" s="51">
        <v>59621</v>
      </c>
      <c r="BR26" s="51">
        <v>76273</v>
      </c>
      <c r="BS26" s="51">
        <v>40572</v>
      </c>
      <c r="BT26" s="51">
        <v>40139</v>
      </c>
      <c r="BU26" s="51">
        <v>35756</v>
      </c>
      <c r="BV26" s="51">
        <v>40797</v>
      </c>
      <c r="BW26" s="51">
        <v>57327</v>
      </c>
      <c r="BX26" s="51">
        <v>0</v>
      </c>
    </row>
    <row r="27" spans="1:76">
      <c r="A27">
        <v>32</v>
      </c>
      <c r="B27" s="181">
        <v>22</v>
      </c>
      <c r="C27" s="51">
        <v>0</v>
      </c>
      <c r="D27" s="51">
        <v>0</v>
      </c>
      <c r="E27" s="51">
        <v>7</v>
      </c>
      <c r="F27" s="51">
        <v>254</v>
      </c>
      <c r="G27" s="51">
        <v>1</v>
      </c>
      <c r="H27" s="51">
        <v>3544</v>
      </c>
      <c r="I27" s="51">
        <v>15927</v>
      </c>
      <c r="J27" s="51">
        <v>19899</v>
      </c>
      <c r="K27" s="51">
        <v>17466</v>
      </c>
      <c r="L27" s="51">
        <v>15874</v>
      </c>
      <c r="M27" s="51">
        <v>6104</v>
      </c>
      <c r="N27" s="51">
        <v>44431</v>
      </c>
      <c r="O27" s="51">
        <v>60205</v>
      </c>
      <c r="P27" s="51">
        <v>50174</v>
      </c>
      <c r="Q27" s="51">
        <v>43387</v>
      </c>
      <c r="R27" s="51">
        <v>36217</v>
      </c>
      <c r="S27" s="51">
        <v>35316</v>
      </c>
      <c r="T27" s="51">
        <v>33965</v>
      </c>
      <c r="U27" s="51">
        <v>34110</v>
      </c>
      <c r="V27" s="51">
        <v>23405</v>
      </c>
      <c r="W27" s="51">
        <v>10558</v>
      </c>
      <c r="X27" s="51">
        <v>4521</v>
      </c>
      <c r="Y27" s="51">
        <v>1470</v>
      </c>
      <c r="Z27" s="51">
        <v>0</v>
      </c>
      <c r="AA27" s="51">
        <v>0</v>
      </c>
      <c r="AB27" s="51">
        <v>0</v>
      </c>
      <c r="AC27" s="51">
        <v>0</v>
      </c>
      <c r="AD27" s="51">
        <v>0</v>
      </c>
      <c r="AE27" s="51">
        <v>3700</v>
      </c>
      <c r="AF27" s="51">
        <v>5200</v>
      </c>
      <c r="AG27" s="51">
        <v>9300</v>
      </c>
      <c r="AH27" s="51">
        <v>9700</v>
      </c>
      <c r="AI27" s="51">
        <v>10600</v>
      </c>
      <c r="AJ27" s="51">
        <v>10500</v>
      </c>
      <c r="AK27" s="51">
        <v>16200</v>
      </c>
      <c r="AL27" s="51">
        <v>17400</v>
      </c>
      <c r="AM27" s="51">
        <v>26800</v>
      </c>
      <c r="AN27" s="51">
        <v>88061.85</v>
      </c>
      <c r="AO27" s="51">
        <v>128505.825</v>
      </c>
      <c r="AP27" s="51">
        <v>224509.95</v>
      </c>
      <c r="AQ27" s="51">
        <v>197779.95</v>
      </c>
      <c r="AR27" s="51">
        <v>206181</v>
      </c>
      <c r="AS27" s="51">
        <v>217868</v>
      </c>
      <c r="AT27" s="51">
        <v>256402</v>
      </c>
      <c r="AU27" s="51">
        <v>311760</v>
      </c>
      <c r="AV27" s="51">
        <v>338908</v>
      </c>
      <c r="AW27" s="51">
        <v>376605</v>
      </c>
      <c r="AX27" s="51">
        <v>345908</v>
      </c>
      <c r="AY27" s="51">
        <v>322917</v>
      </c>
      <c r="AZ27" s="51">
        <v>315973</v>
      </c>
      <c r="BA27" s="51">
        <v>306573</v>
      </c>
      <c r="BB27" s="51">
        <v>331617</v>
      </c>
      <c r="BC27" s="51">
        <v>367520</v>
      </c>
      <c r="BD27" s="51">
        <v>439653</v>
      </c>
      <c r="BE27" s="51">
        <v>435434</v>
      </c>
      <c r="BF27" s="51">
        <v>431613</v>
      </c>
      <c r="BG27" s="51">
        <v>564854</v>
      </c>
      <c r="BH27" s="51">
        <v>1006303</v>
      </c>
      <c r="BI27" s="51">
        <v>1021220</v>
      </c>
      <c r="BJ27" s="51">
        <v>1045792</v>
      </c>
      <c r="BK27" s="51">
        <v>964958</v>
      </c>
      <c r="BL27" s="51">
        <v>982857</v>
      </c>
      <c r="BM27" s="51">
        <v>1100966</v>
      </c>
      <c r="BN27" s="51">
        <v>1148994</v>
      </c>
      <c r="BO27" s="51">
        <v>1202961</v>
      </c>
      <c r="BP27" s="51">
        <v>1301482</v>
      </c>
      <c r="BQ27" s="51">
        <v>1406668</v>
      </c>
      <c r="BR27" s="51">
        <v>1530383</v>
      </c>
      <c r="BS27" s="51">
        <v>1570449</v>
      </c>
      <c r="BT27" s="51">
        <v>1444126</v>
      </c>
      <c r="BU27" s="51">
        <v>1489860</v>
      </c>
      <c r="BV27" s="51">
        <v>1502918</v>
      </c>
      <c r="BW27" s="51">
        <v>1316542</v>
      </c>
      <c r="BX27" s="51">
        <v>0</v>
      </c>
    </row>
    <row r="28" spans="1:76">
      <c r="A28" s="180" t="s">
        <v>400</v>
      </c>
      <c r="B28" s="181">
        <v>334</v>
      </c>
      <c r="C28" s="51">
        <v>3</v>
      </c>
      <c r="D28" s="51">
        <v>38</v>
      </c>
      <c r="E28" s="51">
        <v>4995</v>
      </c>
      <c r="F28" s="51">
        <v>35225</v>
      </c>
      <c r="G28" s="51">
        <v>36607</v>
      </c>
      <c r="H28" s="51">
        <v>154571</v>
      </c>
      <c r="I28" s="51">
        <v>232431</v>
      </c>
      <c r="J28" s="51">
        <v>264777</v>
      </c>
      <c r="K28" s="51">
        <v>311363</v>
      </c>
      <c r="L28" s="51">
        <v>373049</v>
      </c>
      <c r="M28" s="51">
        <v>105425</v>
      </c>
      <c r="N28" s="51">
        <v>481319</v>
      </c>
      <c r="O28" s="51">
        <v>548287</v>
      </c>
      <c r="P28" s="51">
        <v>403878</v>
      </c>
      <c r="Q28" s="51">
        <v>375052</v>
      </c>
      <c r="R28" s="51">
        <v>268312</v>
      </c>
      <c r="S28" s="51">
        <v>208476</v>
      </c>
      <c r="T28" s="51">
        <v>154019</v>
      </c>
      <c r="U28" s="51">
        <v>128325</v>
      </c>
      <c r="V28" s="51">
        <v>113421</v>
      </c>
      <c r="W28" s="51">
        <v>79840</v>
      </c>
      <c r="X28" s="51">
        <v>31610</v>
      </c>
      <c r="Y28" s="51">
        <v>139476</v>
      </c>
      <c r="Z28" s="51">
        <v>11806.301886792453</v>
      </c>
      <c r="AA28" s="51">
        <v>3518.2188679245287</v>
      </c>
      <c r="AB28" s="51">
        <v>3552.8433962264157</v>
      </c>
      <c r="AC28" s="51">
        <v>6228.0000000000009</v>
      </c>
      <c r="AD28" s="51">
        <v>6960.7358490566039</v>
      </c>
      <c r="AE28" s="51">
        <v>21400</v>
      </c>
      <c r="AF28" s="51">
        <v>30600</v>
      </c>
      <c r="AG28" s="51">
        <v>36200</v>
      </c>
      <c r="AH28" s="51">
        <v>41600</v>
      </c>
      <c r="AI28" s="51">
        <v>39300</v>
      </c>
      <c r="AJ28" s="51">
        <v>80200</v>
      </c>
      <c r="AK28" s="51">
        <v>91800</v>
      </c>
      <c r="AL28" s="51">
        <v>116800</v>
      </c>
      <c r="AM28" s="51">
        <v>162700</v>
      </c>
      <c r="AN28" s="51">
        <v>205828.42499999999</v>
      </c>
      <c r="AO28" s="51">
        <v>255981.82500000001</v>
      </c>
      <c r="AP28" s="51">
        <v>357826.94999999995</v>
      </c>
      <c r="AQ28" s="51">
        <v>386932.95</v>
      </c>
      <c r="AR28" s="51">
        <v>510349</v>
      </c>
      <c r="AS28" s="51">
        <v>592128</v>
      </c>
      <c r="AT28" s="51">
        <v>682025</v>
      </c>
      <c r="AU28" s="51">
        <v>723299</v>
      </c>
      <c r="AV28" s="51">
        <v>819329</v>
      </c>
      <c r="AW28" s="51">
        <v>848812</v>
      </c>
      <c r="AX28" s="51">
        <v>899060</v>
      </c>
      <c r="AY28" s="51">
        <v>957829</v>
      </c>
      <c r="AZ28" s="51">
        <v>1040541</v>
      </c>
      <c r="BA28" s="51">
        <v>1175979</v>
      </c>
      <c r="BB28" s="51">
        <v>1230523</v>
      </c>
      <c r="BC28" s="51">
        <v>1323397</v>
      </c>
      <c r="BD28" s="51">
        <v>1648182</v>
      </c>
      <c r="BE28" s="51">
        <v>1663605</v>
      </c>
      <c r="BF28" s="51">
        <v>2402984</v>
      </c>
      <c r="BG28" s="51">
        <v>4352392</v>
      </c>
      <c r="BH28" s="51">
        <v>5908238</v>
      </c>
      <c r="BI28" s="51">
        <v>7676329</v>
      </c>
      <c r="BJ28" s="51">
        <v>9399654</v>
      </c>
      <c r="BK28" s="51">
        <v>10052047</v>
      </c>
      <c r="BL28" s="51">
        <v>14516792</v>
      </c>
      <c r="BM28" s="51">
        <v>18085152</v>
      </c>
      <c r="BN28" s="51">
        <v>21603854</v>
      </c>
      <c r="BO28" s="51">
        <v>25382848</v>
      </c>
      <c r="BP28" s="51">
        <v>28216130</v>
      </c>
      <c r="BQ28" s="51">
        <v>30894771</v>
      </c>
      <c r="BR28" s="51">
        <v>28202219</v>
      </c>
      <c r="BS28" s="51">
        <v>22463517</v>
      </c>
      <c r="BT28" s="51">
        <v>22826291</v>
      </c>
      <c r="BU28" s="51">
        <v>19708375</v>
      </c>
      <c r="BV28" s="51">
        <v>18634832</v>
      </c>
      <c r="BW28" s="51">
        <v>15621871</v>
      </c>
      <c r="BX28" s="51">
        <v>0</v>
      </c>
    </row>
    <row r="29" spans="1:76">
      <c r="A29">
        <v>34</v>
      </c>
      <c r="B29" s="181">
        <v>0</v>
      </c>
      <c r="C29" s="51">
        <v>0</v>
      </c>
      <c r="D29" s="51">
        <v>0</v>
      </c>
      <c r="E29" s="51">
        <v>0</v>
      </c>
      <c r="F29" s="51">
        <v>0</v>
      </c>
      <c r="G29" s="51">
        <v>0</v>
      </c>
      <c r="H29" s="51">
        <v>0</v>
      </c>
      <c r="I29" s="51">
        <v>0</v>
      </c>
      <c r="J29" s="51">
        <v>0</v>
      </c>
      <c r="K29" s="51">
        <v>0</v>
      </c>
      <c r="L29" s="51">
        <v>0</v>
      </c>
      <c r="M29" s="51">
        <v>0</v>
      </c>
      <c r="N29" s="51">
        <v>0</v>
      </c>
      <c r="O29" s="51">
        <v>0</v>
      </c>
      <c r="P29" s="51">
        <v>0</v>
      </c>
      <c r="Q29" s="51">
        <v>0</v>
      </c>
      <c r="R29" s="51">
        <v>0</v>
      </c>
      <c r="S29" s="51">
        <v>0</v>
      </c>
      <c r="T29" s="51">
        <v>0</v>
      </c>
      <c r="U29" s="51">
        <v>0</v>
      </c>
      <c r="V29" s="51">
        <v>0</v>
      </c>
      <c r="W29" s="51">
        <v>0</v>
      </c>
      <c r="X29" s="51">
        <v>0</v>
      </c>
      <c r="Y29" s="51">
        <v>0</v>
      </c>
      <c r="Z29" s="51">
        <v>0</v>
      </c>
      <c r="AA29" s="51">
        <v>0</v>
      </c>
      <c r="AB29" s="51">
        <v>0</v>
      </c>
      <c r="AC29" s="51">
        <v>0</v>
      </c>
      <c r="AD29" s="51">
        <v>0</v>
      </c>
      <c r="AE29" s="51">
        <v>600</v>
      </c>
      <c r="AF29" s="51">
        <v>600</v>
      </c>
      <c r="AG29" s="51">
        <v>700</v>
      </c>
      <c r="AH29" s="51">
        <v>700</v>
      </c>
      <c r="AI29" s="51">
        <v>500</v>
      </c>
      <c r="AJ29" s="51">
        <v>500</v>
      </c>
      <c r="AK29" s="51">
        <v>700</v>
      </c>
      <c r="AL29" s="51">
        <v>900</v>
      </c>
      <c r="AM29" s="51">
        <v>900</v>
      </c>
      <c r="AN29" s="51">
        <v>937.35</v>
      </c>
      <c r="AO29" s="51">
        <v>920.7</v>
      </c>
      <c r="AP29" s="51">
        <v>1168.875</v>
      </c>
      <c r="AQ29" s="51">
        <v>1414.125</v>
      </c>
      <c r="AR29" s="51">
        <v>1527</v>
      </c>
      <c r="AS29" s="51">
        <v>1664</v>
      </c>
      <c r="AT29" s="51">
        <v>1871</v>
      </c>
      <c r="AU29" s="51">
        <v>2064</v>
      </c>
      <c r="AV29" s="51">
        <v>2070</v>
      </c>
      <c r="AW29" s="51">
        <v>2032</v>
      </c>
      <c r="AX29" s="51">
        <v>2693</v>
      </c>
      <c r="AY29" s="51">
        <v>5696</v>
      </c>
      <c r="AZ29" s="51">
        <v>18097</v>
      </c>
      <c r="BA29" s="51">
        <v>24298</v>
      </c>
      <c r="BB29" s="51">
        <v>36777</v>
      </c>
      <c r="BC29" s="51">
        <v>45790</v>
      </c>
      <c r="BD29" s="51">
        <v>61185</v>
      </c>
      <c r="BE29" s="51">
        <v>68280</v>
      </c>
      <c r="BF29" s="51">
        <v>92014</v>
      </c>
      <c r="BG29" s="51">
        <v>213409</v>
      </c>
      <c r="BH29" s="51">
        <v>451300</v>
      </c>
      <c r="BI29" s="51">
        <v>750603</v>
      </c>
      <c r="BJ29" s="51">
        <v>1022757</v>
      </c>
      <c r="BK29" s="51">
        <v>1472712</v>
      </c>
      <c r="BL29" s="51">
        <v>2088977</v>
      </c>
      <c r="BM29" s="51">
        <v>3687459</v>
      </c>
      <c r="BN29" s="51">
        <v>5446430</v>
      </c>
      <c r="BO29" s="51">
        <v>5904483</v>
      </c>
      <c r="BP29" s="51">
        <v>6303691</v>
      </c>
      <c r="BQ29" s="51">
        <v>7463548</v>
      </c>
      <c r="BR29" s="51">
        <v>7695214</v>
      </c>
      <c r="BS29" s="51">
        <v>7358021</v>
      </c>
      <c r="BT29" s="51">
        <v>6381663</v>
      </c>
      <c r="BU29" s="51">
        <v>5837102</v>
      </c>
      <c r="BV29" s="51">
        <v>6127449</v>
      </c>
      <c r="BW29" s="51">
        <v>6490204</v>
      </c>
      <c r="BX29" s="51">
        <v>0</v>
      </c>
    </row>
    <row r="30" spans="1:76">
      <c r="A30">
        <v>35</v>
      </c>
      <c r="B30" s="181">
        <v>0</v>
      </c>
      <c r="C30" s="51">
        <v>0</v>
      </c>
      <c r="D30" s="51">
        <v>0</v>
      </c>
      <c r="E30" s="51">
        <v>0</v>
      </c>
      <c r="F30" s="51">
        <v>0</v>
      </c>
      <c r="G30" s="51">
        <v>0</v>
      </c>
      <c r="H30" s="51">
        <v>0</v>
      </c>
      <c r="I30" s="51">
        <v>0</v>
      </c>
      <c r="J30" s="51">
        <v>0</v>
      </c>
      <c r="K30" s="51">
        <v>0</v>
      </c>
      <c r="L30" s="51">
        <v>0</v>
      </c>
      <c r="M30" s="51">
        <v>0</v>
      </c>
      <c r="N30" s="51">
        <v>0</v>
      </c>
      <c r="O30" s="51">
        <v>0</v>
      </c>
      <c r="P30" s="51">
        <v>0</v>
      </c>
      <c r="Q30" s="51">
        <v>0</v>
      </c>
      <c r="R30" s="51">
        <v>0</v>
      </c>
      <c r="S30" s="51">
        <v>0</v>
      </c>
      <c r="T30" s="51">
        <v>0</v>
      </c>
      <c r="U30" s="51">
        <v>0</v>
      </c>
      <c r="V30" s="51">
        <v>0</v>
      </c>
      <c r="W30" s="51">
        <v>0</v>
      </c>
      <c r="X30" s="51">
        <v>0</v>
      </c>
      <c r="Y30" s="51">
        <v>0</v>
      </c>
      <c r="Z30" s="51">
        <v>0</v>
      </c>
      <c r="AA30" s="51">
        <v>0</v>
      </c>
      <c r="AB30" s="51">
        <v>0</v>
      </c>
      <c r="AC30" s="51">
        <v>0</v>
      </c>
      <c r="AD30" s="51">
        <v>0</v>
      </c>
      <c r="AE30" s="51">
        <v>0</v>
      </c>
      <c r="AF30" s="51">
        <v>0</v>
      </c>
      <c r="AG30" s="51">
        <v>100</v>
      </c>
      <c r="AH30" s="51">
        <v>100</v>
      </c>
      <c r="AI30" s="51">
        <v>100</v>
      </c>
      <c r="AJ30" s="51">
        <v>100</v>
      </c>
      <c r="AK30" s="51">
        <v>100</v>
      </c>
      <c r="AL30" s="51">
        <v>100</v>
      </c>
      <c r="AM30" s="51">
        <v>100</v>
      </c>
      <c r="AN30" s="51">
        <v>0</v>
      </c>
      <c r="AO30" s="51">
        <v>0</v>
      </c>
      <c r="AP30" s="51">
        <v>0</v>
      </c>
      <c r="AQ30" s="51">
        <v>0</v>
      </c>
      <c r="AR30" s="51">
        <v>0</v>
      </c>
      <c r="AS30" s="51">
        <v>0</v>
      </c>
      <c r="AT30" s="51">
        <v>0</v>
      </c>
      <c r="AU30" s="51">
        <v>2604</v>
      </c>
      <c r="AV30" s="51">
        <v>8243</v>
      </c>
      <c r="AW30" s="51">
        <v>14216</v>
      </c>
      <c r="AX30" s="51">
        <v>15397</v>
      </c>
      <c r="AY30" s="51">
        <v>16977</v>
      </c>
      <c r="AZ30" s="51">
        <v>19179</v>
      </c>
      <c r="BA30" s="51">
        <v>25741</v>
      </c>
      <c r="BB30" s="51">
        <v>40103</v>
      </c>
      <c r="BC30" s="51">
        <v>51349</v>
      </c>
      <c r="BD30" s="51">
        <v>70491</v>
      </c>
      <c r="BE30" s="51">
        <v>75991</v>
      </c>
      <c r="BF30" s="51">
        <v>100381</v>
      </c>
      <c r="BG30" s="51">
        <v>112840</v>
      </c>
      <c r="BH30" s="51">
        <v>158858</v>
      </c>
      <c r="BI30" s="51">
        <v>168437</v>
      </c>
      <c r="BJ30" s="51">
        <v>193560</v>
      </c>
      <c r="BK30" s="51">
        <v>227857</v>
      </c>
      <c r="BL30" s="51">
        <v>306346</v>
      </c>
      <c r="BM30" s="51">
        <v>421136</v>
      </c>
      <c r="BN30" s="51">
        <v>469415</v>
      </c>
      <c r="BO30" s="51">
        <v>544557</v>
      </c>
      <c r="BP30" s="51">
        <v>619104</v>
      </c>
      <c r="BQ30" s="51">
        <v>676574</v>
      </c>
      <c r="BR30" s="51">
        <v>830939</v>
      </c>
      <c r="BS30" s="51">
        <v>851520</v>
      </c>
      <c r="BT30" s="51">
        <v>992356</v>
      </c>
      <c r="BU30" s="51">
        <v>1123610</v>
      </c>
      <c r="BV30" s="51">
        <v>1113634</v>
      </c>
      <c r="BW30" s="51">
        <v>1041146</v>
      </c>
      <c r="BX30" s="51">
        <v>18231802.76497696</v>
      </c>
    </row>
    <row r="31" spans="1:76">
      <c r="A31">
        <v>41</v>
      </c>
      <c r="B31" s="181">
        <v>16</v>
      </c>
      <c r="C31" s="51">
        <v>0</v>
      </c>
      <c r="D31" s="51">
        <v>28</v>
      </c>
      <c r="E31" s="51">
        <v>1</v>
      </c>
      <c r="F31" s="51">
        <v>10</v>
      </c>
      <c r="G31" s="51">
        <v>9042</v>
      </c>
      <c r="H31" s="51">
        <v>71925</v>
      </c>
      <c r="I31" s="51">
        <v>96119</v>
      </c>
      <c r="J31" s="51">
        <v>107623</v>
      </c>
      <c r="K31" s="51">
        <v>119323</v>
      </c>
      <c r="L31" s="51">
        <v>136735</v>
      </c>
      <c r="M31" s="51">
        <v>19271</v>
      </c>
      <c r="N31" s="51">
        <v>108168</v>
      </c>
      <c r="O31" s="51">
        <v>36671</v>
      </c>
      <c r="P31" s="51">
        <v>84625</v>
      </c>
      <c r="Q31" s="51">
        <v>55316</v>
      </c>
      <c r="R31" s="51">
        <v>42591</v>
      </c>
      <c r="S31" s="51">
        <v>35428</v>
      </c>
      <c r="T31" s="51">
        <v>34199</v>
      </c>
      <c r="U31" s="51">
        <v>34054</v>
      </c>
      <c r="V31" s="51">
        <v>24022</v>
      </c>
      <c r="W31" s="51">
        <v>483</v>
      </c>
      <c r="X31" s="51">
        <v>446</v>
      </c>
      <c r="Y31" s="51">
        <v>867</v>
      </c>
      <c r="Z31" s="51">
        <v>368.06603773584908</v>
      </c>
      <c r="AA31" s="51">
        <v>130.24528301886795</v>
      </c>
      <c r="AB31" s="51">
        <v>82.460377358490575</v>
      </c>
      <c r="AC31" s="51">
        <v>0</v>
      </c>
      <c r="AD31" s="51">
        <v>105.28301886792453</v>
      </c>
      <c r="AE31" s="51">
        <v>0</v>
      </c>
      <c r="AF31" s="51">
        <v>0</v>
      </c>
      <c r="AG31" s="51">
        <v>0</v>
      </c>
      <c r="AH31" s="51">
        <v>0</v>
      </c>
      <c r="AI31" s="51">
        <v>0</v>
      </c>
      <c r="AJ31" s="51">
        <v>0</v>
      </c>
      <c r="AK31" s="51">
        <v>0</v>
      </c>
      <c r="AL31" s="51">
        <v>0</v>
      </c>
      <c r="AM31" s="51">
        <v>0</v>
      </c>
      <c r="AN31" s="51">
        <v>5471.1</v>
      </c>
      <c r="AO31" s="51">
        <v>27549.45</v>
      </c>
      <c r="AP31" s="51">
        <v>50803.425000000003</v>
      </c>
      <c r="AQ31" s="51">
        <v>20157.3</v>
      </c>
      <c r="AR31" s="51">
        <v>65882</v>
      </c>
      <c r="AS31" s="51">
        <v>34275</v>
      </c>
      <c r="AT31" s="51">
        <v>46682</v>
      </c>
      <c r="AU31" s="51">
        <v>60854</v>
      </c>
      <c r="AV31" s="51">
        <v>56226</v>
      </c>
      <c r="AW31" s="51">
        <v>26092</v>
      </c>
      <c r="AX31" s="51">
        <v>40654</v>
      </c>
      <c r="AY31" s="51">
        <v>49110</v>
      </c>
      <c r="AZ31" s="51">
        <v>62721</v>
      </c>
      <c r="BA31" s="51">
        <v>69561</v>
      </c>
      <c r="BB31" s="51">
        <v>72549</v>
      </c>
      <c r="BC31" s="51">
        <v>71965</v>
      </c>
      <c r="BD31" s="51">
        <v>50208</v>
      </c>
      <c r="BE31" s="51">
        <v>45199</v>
      </c>
      <c r="BF31" s="51">
        <v>39121</v>
      </c>
      <c r="BG31" s="51">
        <v>45691</v>
      </c>
      <c r="BH31" s="51">
        <v>52645</v>
      </c>
      <c r="BI31" s="51">
        <v>43182</v>
      </c>
      <c r="BJ31" s="51">
        <v>55836</v>
      </c>
      <c r="BK31" s="51">
        <v>57189</v>
      </c>
      <c r="BL31" s="51">
        <v>55532</v>
      </c>
      <c r="BM31" s="51">
        <v>52524</v>
      </c>
      <c r="BN31" s="51">
        <v>42107</v>
      </c>
      <c r="BO31" s="51">
        <v>42763</v>
      </c>
      <c r="BP31" s="51">
        <v>50714</v>
      </c>
      <c r="BQ31" s="51">
        <v>57139</v>
      </c>
      <c r="BR31" s="51">
        <v>57931</v>
      </c>
      <c r="BS31" s="51">
        <v>55643</v>
      </c>
      <c r="BT31" s="51">
        <v>60805</v>
      </c>
      <c r="BU31" s="51">
        <v>51534</v>
      </c>
      <c r="BV31" s="51">
        <v>51799</v>
      </c>
      <c r="BW31" s="51">
        <v>50243</v>
      </c>
      <c r="BX31" s="51">
        <v>0</v>
      </c>
    </row>
    <row r="32" spans="1:76">
      <c r="A32">
        <v>42</v>
      </c>
      <c r="B32" s="181">
        <v>274</v>
      </c>
      <c r="C32" s="51">
        <v>0</v>
      </c>
      <c r="D32" s="51">
        <v>174</v>
      </c>
      <c r="E32" s="51">
        <v>72</v>
      </c>
      <c r="F32" s="51">
        <v>1765</v>
      </c>
      <c r="G32" s="51">
        <v>1846</v>
      </c>
      <c r="H32" s="51">
        <v>6500</v>
      </c>
      <c r="I32" s="51">
        <v>12219</v>
      </c>
      <c r="J32" s="51">
        <v>34891</v>
      </c>
      <c r="K32" s="51">
        <v>15991</v>
      </c>
      <c r="L32" s="51">
        <v>36244</v>
      </c>
      <c r="M32" s="51">
        <v>12470</v>
      </c>
      <c r="N32" s="51">
        <v>51927</v>
      </c>
      <c r="O32" s="51">
        <v>17852</v>
      </c>
      <c r="P32" s="51">
        <v>28766</v>
      </c>
      <c r="Q32" s="51">
        <v>22031</v>
      </c>
      <c r="R32" s="51">
        <v>17430</v>
      </c>
      <c r="S32" s="51">
        <v>17088</v>
      </c>
      <c r="T32" s="51">
        <v>9999</v>
      </c>
      <c r="U32" s="51">
        <v>3181</v>
      </c>
      <c r="V32" s="51">
        <v>5359</v>
      </c>
      <c r="W32" s="51">
        <v>4256</v>
      </c>
      <c r="X32" s="51">
        <v>6929</v>
      </c>
      <c r="Y32" s="51">
        <v>3907</v>
      </c>
      <c r="Z32" s="51">
        <v>0</v>
      </c>
      <c r="AA32" s="51">
        <v>0</v>
      </c>
      <c r="AB32" s="51">
        <v>0</v>
      </c>
      <c r="AC32" s="51">
        <v>0</v>
      </c>
      <c r="AD32" s="51">
        <v>0</v>
      </c>
      <c r="AE32" s="51">
        <v>200</v>
      </c>
      <c r="AF32" s="51">
        <v>600</v>
      </c>
      <c r="AG32" s="51">
        <v>6900</v>
      </c>
      <c r="AH32" s="51">
        <v>3400</v>
      </c>
      <c r="AI32" s="51">
        <v>5200</v>
      </c>
      <c r="AJ32" s="51">
        <v>5800</v>
      </c>
      <c r="AK32" s="51">
        <v>8800</v>
      </c>
      <c r="AL32" s="51">
        <v>17200</v>
      </c>
      <c r="AM32" s="51">
        <v>17000</v>
      </c>
      <c r="AN32" s="51">
        <v>10110.375</v>
      </c>
      <c r="AO32" s="51">
        <v>23507.55</v>
      </c>
      <c r="AP32" s="51">
        <v>20658.149999999998</v>
      </c>
      <c r="AQ32" s="51">
        <v>18504.674999999999</v>
      </c>
      <c r="AR32" s="51">
        <v>28133</v>
      </c>
      <c r="AS32" s="51">
        <v>30289</v>
      </c>
      <c r="AT32" s="51">
        <v>38334</v>
      </c>
      <c r="AU32" s="51">
        <v>47052</v>
      </c>
      <c r="AV32" s="51">
        <v>69490</v>
      </c>
      <c r="AW32" s="51">
        <v>52835</v>
      </c>
      <c r="AX32" s="51">
        <v>70577</v>
      </c>
      <c r="AY32" s="51">
        <v>120191</v>
      </c>
      <c r="AZ32" s="51">
        <v>165754</v>
      </c>
      <c r="BA32" s="51">
        <v>148883</v>
      </c>
      <c r="BB32" s="51">
        <v>143125</v>
      </c>
      <c r="BC32" s="51">
        <v>99039</v>
      </c>
      <c r="BD32" s="51">
        <v>129737</v>
      </c>
      <c r="BE32" s="51">
        <v>120120</v>
      </c>
      <c r="BF32" s="51">
        <v>112595</v>
      </c>
      <c r="BG32" s="51">
        <v>273726</v>
      </c>
      <c r="BH32" s="51">
        <v>233053</v>
      </c>
      <c r="BI32" s="51">
        <v>139107</v>
      </c>
      <c r="BJ32" s="51">
        <v>115878</v>
      </c>
      <c r="BK32" s="51">
        <v>80116</v>
      </c>
      <c r="BL32" s="51">
        <v>70787</v>
      </c>
      <c r="BM32" s="51">
        <v>69105</v>
      </c>
      <c r="BN32" s="51">
        <v>67423</v>
      </c>
      <c r="BO32" s="51">
        <v>62216</v>
      </c>
      <c r="BP32" s="51">
        <v>58357</v>
      </c>
      <c r="BQ32" s="51">
        <v>64749</v>
      </c>
      <c r="BR32" s="51">
        <v>89520</v>
      </c>
      <c r="BS32" s="51">
        <v>67938</v>
      </c>
      <c r="BT32" s="51">
        <v>61827</v>
      </c>
      <c r="BU32" s="51">
        <v>64983</v>
      </c>
      <c r="BV32" s="51">
        <v>70620</v>
      </c>
      <c r="BW32" s="51">
        <v>77836</v>
      </c>
      <c r="BX32" s="51">
        <v>0</v>
      </c>
    </row>
    <row r="33" spans="1:76">
      <c r="A33">
        <v>42</v>
      </c>
      <c r="B33" s="181"/>
      <c r="C33" s="51"/>
      <c r="D33" s="51"/>
      <c r="E33" s="51"/>
      <c r="F33" s="51"/>
      <c r="G33" s="51"/>
      <c r="H33" s="51"/>
      <c r="I33" s="51"/>
      <c r="J33" s="51"/>
      <c r="K33" s="51"/>
      <c r="L33" s="51"/>
      <c r="M33" s="51"/>
      <c r="N33" s="51"/>
      <c r="O33" s="51"/>
      <c r="P33" s="51"/>
      <c r="Q33" s="51"/>
      <c r="R33" s="51"/>
      <c r="S33" s="51"/>
      <c r="T33" s="51"/>
      <c r="U33" s="51"/>
      <c r="V33" s="51"/>
      <c r="W33" s="51"/>
      <c r="X33" s="51"/>
      <c r="Y33" s="51"/>
      <c r="Z33" s="51">
        <v>0</v>
      </c>
      <c r="AA33" s="51">
        <v>0</v>
      </c>
      <c r="AB33" s="51">
        <v>0</v>
      </c>
      <c r="AC33" s="51">
        <v>0</v>
      </c>
      <c r="AD33" s="51">
        <v>0</v>
      </c>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v>0</v>
      </c>
    </row>
    <row r="34" spans="1:76">
      <c r="A34">
        <v>43</v>
      </c>
      <c r="B34" s="181">
        <v>0</v>
      </c>
      <c r="C34" s="51">
        <v>0</v>
      </c>
      <c r="D34" s="51">
        <v>0</v>
      </c>
      <c r="E34" s="51">
        <v>0</v>
      </c>
      <c r="F34" s="51">
        <v>24</v>
      </c>
      <c r="G34" s="51">
        <v>139</v>
      </c>
      <c r="H34" s="51">
        <v>3</v>
      </c>
      <c r="I34" s="51">
        <v>0</v>
      </c>
      <c r="J34" s="51">
        <v>31</v>
      </c>
      <c r="K34" s="51">
        <v>4182</v>
      </c>
      <c r="L34" s="51">
        <v>4868</v>
      </c>
      <c r="M34" s="51">
        <v>1498</v>
      </c>
      <c r="N34" s="51">
        <v>6856</v>
      </c>
      <c r="O34" s="51">
        <v>3199</v>
      </c>
      <c r="P34" s="51">
        <v>1390</v>
      </c>
      <c r="Q34" s="51">
        <v>2864</v>
      </c>
      <c r="R34" s="51">
        <v>1087</v>
      </c>
      <c r="S34" s="51">
        <v>982</v>
      </c>
      <c r="T34" s="51">
        <v>2369</v>
      </c>
      <c r="U34" s="51">
        <v>4578</v>
      </c>
      <c r="V34" s="51">
        <v>7316</v>
      </c>
      <c r="W34" s="51">
        <v>6228</v>
      </c>
      <c r="X34" s="51">
        <v>1561</v>
      </c>
      <c r="Y34" s="51">
        <v>14247</v>
      </c>
      <c r="Z34" s="51">
        <v>328.33018867924534</v>
      </c>
      <c r="AA34" s="51">
        <v>251.83018867924531</v>
      </c>
      <c r="AB34" s="51">
        <v>110.88679245283021</v>
      </c>
      <c r="AC34" s="51">
        <v>0</v>
      </c>
      <c r="AD34" s="51">
        <v>0</v>
      </c>
      <c r="AE34" s="51">
        <v>0</v>
      </c>
      <c r="AF34" s="51">
        <v>300</v>
      </c>
      <c r="AG34" s="51">
        <v>900</v>
      </c>
      <c r="AH34" s="51">
        <v>2100</v>
      </c>
      <c r="AI34" s="51">
        <v>4300</v>
      </c>
      <c r="AJ34" s="51">
        <v>2100</v>
      </c>
      <c r="AK34" s="51">
        <v>2000</v>
      </c>
      <c r="AL34" s="51">
        <v>3100</v>
      </c>
      <c r="AM34" s="51">
        <v>3000</v>
      </c>
      <c r="AN34" s="51">
        <v>2682.45</v>
      </c>
      <c r="AO34" s="51">
        <v>2578.2749999999996</v>
      </c>
      <c r="AP34" s="51">
        <v>2965.2750000000001</v>
      </c>
      <c r="AQ34" s="51">
        <v>3348</v>
      </c>
      <c r="AR34" s="51">
        <v>5086</v>
      </c>
      <c r="AS34" s="51">
        <v>9589</v>
      </c>
      <c r="AT34" s="51">
        <v>6673</v>
      </c>
      <c r="AU34" s="51">
        <v>5585</v>
      </c>
      <c r="AV34" s="51">
        <v>9265</v>
      </c>
      <c r="AW34" s="51">
        <v>9158</v>
      </c>
      <c r="AX34" s="51">
        <v>11588</v>
      </c>
      <c r="AY34" s="51">
        <v>14605</v>
      </c>
      <c r="AZ34" s="51">
        <v>9430</v>
      </c>
      <c r="BA34" s="51">
        <v>10950</v>
      </c>
      <c r="BB34" s="51">
        <v>12420</v>
      </c>
      <c r="BC34" s="51">
        <v>12912</v>
      </c>
      <c r="BD34" s="51">
        <v>8585</v>
      </c>
      <c r="BE34" s="51">
        <v>8314</v>
      </c>
      <c r="BF34" s="51">
        <v>6105</v>
      </c>
      <c r="BG34" s="51">
        <v>10861</v>
      </c>
      <c r="BH34" s="51">
        <v>10170</v>
      </c>
      <c r="BI34" s="51">
        <v>12603</v>
      </c>
      <c r="BJ34" s="51">
        <v>13659</v>
      </c>
      <c r="BK34" s="51">
        <v>14254</v>
      </c>
      <c r="BL34" s="51">
        <v>15081</v>
      </c>
      <c r="BM34" s="51">
        <v>16228</v>
      </c>
      <c r="BN34" s="51">
        <v>15844</v>
      </c>
      <c r="BO34" s="51">
        <v>18238</v>
      </c>
      <c r="BP34" s="51">
        <v>12651</v>
      </c>
      <c r="BQ34" s="51">
        <v>16736</v>
      </c>
      <c r="BR34" s="51">
        <v>20409</v>
      </c>
      <c r="BS34" s="51">
        <v>3074</v>
      </c>
      <c r="BT34" s="51">
        <v>3136</v>
      </c>
      <c r="BU34" s="51">
        <v>11315</v>
      </c>
      <c r="BV34" s="51">
        <v>8568</v>
      </c>
      <c r="BW34" s="51">
        <v>7563</v>
      </c>
      <c r="BX34" s="51">
        <v>86341.013824884794</v>
      </c>
    </row>
    <row r="35" spans="1:76">
      <c r="A35">
        <v>51</v>
      </c>
      <c r="B35" s="181">
        <v>364</v>
      </c>
      <c r="C35" s="51">
        <v>0</v>
      </c>
      <c r="D35" s="51">
        <v>0</v>
      </c>
      <c r="E35" s="51">
        <v>1244</v>
      </c>
      <c r="F35" s="51">
        <v>1547</v>
      </c>
      <c r="G35" s="51">
        <v>6145</v>
      </c>
      <c r="H35" s="51">
        <v>6946</v>
      </c>
      <c r="I35" s="51">
        <v>7197</v>
      </c>
      <c r="J35" s="51">
        <v>4393</v>
      </c>
      <c r="K35" s="51">
        <v>9075</v>
      </c>
      <c r="L35" s="51">
        <v>14867</v>
      </c>
      <c r="M35" s="51">
        <v>4282</v>
      </c>
      <c r="N35" s="51">
        <v>14136</v>
      </c>
      <c r="O35" s="51">
        <v>18093</v>
      </c>
      <c r="P35" s="51">
        <v>17630</v>
      </c>
      <c r="Q35" s="51">
        <v>16493</v>
      </c>
      <c r="R35" s="51">
        <v>20550</v>
      </c>
      <c r="S35" s="51">
        <v>17226</v>
      </c>
      <c r="T35" s="51">
        <v>11338</v>
      </c>
      <c r="U35" s="51">
        <v>10439</v>
      </c>
      <c r="V35" s="51">
        <v>10019</v>
      </c>
      <c r="W35" s="51">
        <v>10342</v>
      </c>
      <c r="X35" s="51">
        <v>7020</v>
      </c>
      <c r="Y35" s="51">
        <v>7766</v>
      </c>
      <c r="Z35" s="51">
        <v>39.39622641509434</v>
      </c>
      <c r="AA35" s="51">
        <v>1.8679245283018868</v>
      </c>
      <c r="AB35" s="51">
        <v>4.7547169811320753</v>
      </c>
      <c r="AC35" s="51">
        <v>1476.3396226415095</v>
      </c>
      <c r="AD35" s="51">
        <v>4377.5660377358499</v>
      </c>
      <c r="AE35" s="51">
        <v>300</v>
      </c>
      <c r="AF35" s="51">
        <v>3000</v>
      </c>
      <c r="AG35" s="51">
        <v>3900</v>
      </c>
      <c r="AH35" s="51">
        <v>3400</v>
      </c>
      <c r="AI35" s="51">
        <v>4700</v>
      </c>
      <c r="AJ35" s="51">
        <v>8900</v>
      </c>
      <c r="AK35" s="51">
        <v>10000</v>
      </c>
      <c r="AL35" s="51">
        <v>14100</v>
      </c>
      <c r="AM35" s="51">
        <v>19900</v>
      </c>
      <c r="AN35" s="51">
        <v>21673.800000000003</v>
      </c>
      <c r="AO35" s="51">
        <v>26952.975000000002</v>
      </c>
      <c r="AP35" s="51">
        <v>29154.149999999998</v>
      </c>
      <c r="AQ35" s="51">
        <v>31390.649999999998</v>
      </c>
      <c r="AR35" s="51">
        <v>34898</v>
      </c>
      <c r="AS35" s="51">
        <v>43028</v>
      </c>
      <c r="AT35" s="51">
        <v>40088</v>
      </c>
      <c r="AU35" s="51">
        <v>33020</v>
      </c>
      <c r="AV35" s="51">
        <v>43964</v>
      </c>
      <c r="AW35" s="51">
        <v>41870</v>
      </c>
      <c r="AX35" s="51">
        <v>44015</v>
      </c>
      <c r="AY35" s="51">
        <v>36619</v>
      </c>
      <c r="AZ35" s="51">
        <v>51613</v>
      </c>
      <c r="BA35" s="51">
        <v>56259</v>
      </c>
      <c r="BB35" s="51">
        <v>55064</v>
      </c>
      <c r="BC35" s="51">
        <v>62207</v>
      </c>
      <c r="BD35" s="51">
        <v>59058</v>
      </c>
      <c r="BE35" s="51">
        <v>55475</v>
      </c>
      <c r="BF35" s="51">
        <v>62777</v>
      </c>
      <c r="BG35" s="51">
        <v>123640</v>
      </c>
      <c r="BH35" s="51">
        <v>112064</v>
      </c>
      <c r="BI35" s="51">
        <v>115732</v>
      </c>
      <c r="BJ35" s="51">
        <v>118222</v>
      </c>
      <c r="BK35" s="51">
        <v>130282</v>
      </c>
      <c r="BL35" s="51">
        <v>184296</v>
      </c>
      <c r="BM35" s="51">
        <v>181724</v>
      </c>
      <c r="BN35" s="51">
        <v>180632</v>
      </c>
      <c r="BO35" s="51">
        <v>188448</v>
      </c>
      <c r="BP35" s="51">
        <v>232273</v>
      </c>
      <c r="BQ35" s="51">
        <v>350947</v>
      </c>
      <c r="BR35" s="51">
        <v>437595</v>
      </c>
      <c r="BS35" s="51">
        <v>370773</v>
      </c>
      <c r="BT35" s="51">
        <v>453083</v>
      </c>
      <c r="BU35" s="51">
        <v>452855</v>
      </c>
      <c r="BV35" s="51">
        <v>537415</v>
      </c>
      <c r="BW35" s="51">
        <v>3018337</v>
      </c>
      <c r="BX35" s="51">
        <v>394708.75576036866</v>
      </c>
    </row>
    <row r="36" spans="1:76">
      <c r="A36">
        <v>52</v>
      </c>
      <c r="B36" s="181">
        <v>624</v>
      </c>
      <c r="C36" s="51">
        <v>17</v>
      </c>
      <c r="D36" s="51">
        <v>66</v>
      </c>
      <c r="E36" s="51">
        <v>453</v>
      </c>
      <c r="F36" s="51">
        <v>896</v>
      </c>
      <c r="G36" s="51">
        <v>896</v>
      </c>
      <c r="H36" s="51">
        <v>4852</v>
      </c>
      <c r="I36" s="51">
        <v>4347</v>
      </c>
      <c r="J36" s="51">
        <v>2398</v>
      </c>
      <c r="K36" s="51">
        <v>2510</v>
      </c>
      <c r="L36" s="51">
        <v>4023</v>
      </c>
      <c r="M36" s="51">
        <v>540</v>
      </c>
      <c r="N36" s="51">
        <v>5680</v>
      </c>
      <c r="O36" s="51">
        <v>14000</v>
      </c>
      <c r="P36" s="51">
        <v>17164</v>
      </c>
      <c r="Q36" s="51">
        <v>9495</v>
      </c>
      <c r="R36" s="51">
        <v>14424</v>
      </c>
      <c r="S36" s="51">
        <v>11721</v>
      </c>
      <c r="T36" s="51">
        <v>5120</v>
      </c>
      <c r="U36" s="51">
        <v>4236</v>
      </c>
      <c r="V36" s="51">
        <v>3305</v>
      </c>
      <c r="W36" s="51">
        <v>1775</v>
      </c>
      <c r="X36" s="51">
        <v>812</v>
      </c>
      <c r="Y36" s="51">
        <v>970</v>
      </c>
      <c r="Z36" s="51">
        <v>0</v>
      </c>
      <c r="AA36" s="51">
        <v>0</v>
      </c>
      <c r="AB36" s="51">
        <v>0</v>
      </c>
      <c r="AC36" s="51">
        <v>0</v>
      </c>
      <c r="AD36" s="51">
        <v>0</v>
      </c>
      <c r="AE36" s="51">
        <v>900</v>
      </c>
      <c r="AF36" s="51">
        <v>1000</v>
      </c>
      <c r="AG36" s="51">
        <v>400</v>
      </c>
      <c r="AH36" s="51">
        <v>1800</v>
      </c>
      <c r="AI36" s="51">
        <v>2000</v>
      </c>
      <c r="AJ36" s="51">
        <v>2400</v>
      </c>
      <c r="AK36" s="51">
        <v>2000</v>
      </c>
      <c r="AL36" s="51">
        <v>3000</v>
      </c>
      <c r="AM36" s="51">
        <v>3200</v>
      </c>
      <c r="AN36" s="51">
        <v>3769.875</v>
      </c>
      <c r="AO36" s="51">
        <v>3950.3249999999998</v>
      </c>
      <c r="AP36" s="51">
        <v>5531.1750000000002</v>
      </c>
      <c r="AQ36" s="51">
        <v>5236.8750000000009</v>
      </c>
      <c r="AR36" s="51">
        <v>4888</v>
      </c>
      <c r="AS36" s="51">
        <v>5321</v>
      </c>
      <c r="AT36" s="51">
        <v>7611</v>
      </c>
      <c r="AU36" s="51">
        <v>6630</v>
      </c>
      <c r="AV36" s="51">
        <v>11347</v>
      </c>
      <c r="AW36" s="51">
        <v>13702</v>
      </c>
      <c r="AX36" s="51">
        <v>14778</v>
      </c>
      <c r="AY36" s="51">
        <v>29082</v>
      </c>
      <c r="AZ36" s="51">
        <v>30761</v>
      </c>
      <c r="BA36" s="51">
        <v>36082</v>
      </c>
      <c r="BB36" s="51">
        <v>38555</v>
      </c>
      <c r="BC36" s="51">
        <v>50468</v>
      </c>
      <c r="BD36" s="51">
        <v>54284</v>
      </c>
      <c r="BE36" s="51">
        <v>51691</v>
      </c>
      <c r="BF36" s="51">
        <v>55019</v>
      </c>
      <c r="BG36" s="51">
        <v>74775</v>
      </c>
      <c r="BH36" s="51">
        <v>78880</v>
      </c>
      <c r="BI36" s="51">
        <v>78614</v>
      </c>
      <c r="BJ36" s="51">
        <v>92619</v>
      </c>
      <c r="BK36" s="51">
        <v>120502</v>
      </c>
      <c r="BL36" s="51">
        <v>177027</v>
      </c>
      <c r="BM36" s="51">
        <v>296412</v>
      </c>
      <c r="BN36" s="51">
        <v>397157</v>
      </c>
      <c r="BO36" s="51">
        <v>315762</v>
      </c>
      <c r="BP36" s="51">
        <v>356111</v>
      </c>
      <c r="BQ36" s="51">
        <v>507735</v>
      </c>
      <c r="BR36" s="51">
        <v>446448</v>
      </c>
      <c r="BS36" s="51">
        <v>333896</v>
      </c>
      <c r="BT36" s="51">
        <v>301235</v>
      </c>
      <c r="BU36" s="51">
        <v>386756</v>
      </c>
      <c r="BV36" s="51">
        <v>347744</v>
      </c>
      <c r="BW36" s="51">
        <v>320869</v>
      </c>
      <c r="BX36" s="51">
        <v>595674.19354838715</v>
      </c>
    </row>
    <row r="37" spans="1:76">
      <c r="A37">
        <v>53</v>
      </c>
      <c r="B37" s="181">
        <v>9</v>
      </c>
      <c r="C37" s="51">
        <v>0</v>
      </c>
      <c r="D37" s="51">
        <v>0</v>
      </c>
      <c r="E37" s="51">
        <v>5</v>
      </c>
      <c r="F37" s="51">
        <v>8</v>
      </c>
      <c r="G37" s="51">
        <v>3</v>
      </c>
      <c r="H37" s="51">
        <v>439</v>
      </c>
      <c r="I37" s="51">
        <v>328</v>
      </c>
      <c r="J37" s="51">
        <v>662</v>
      </c>
      <c r="K37" s="51">
        <v>651</v>
      </c>
      <c r="L37" s="51">
        <v>892</v>
      </c>
      <c r="M37" s="51">
        <v>662</v>
      </c>
      <c r="N37" s="51">
        <v>1694</v>
      </c>
      <c r="O37" s="51">
        <v>1154</v>
      </c>
      <c r="P37" s="51">
        <v>1736</v>
      </c>
      <c r="Q37" s="51">
        <v>1694</v>
      </c>
      <c r="R37" s="51">
        <v>1095</v>
      </c>
      <c r="S37" s="51">
        <v>1165</v>
      </c>
      <c r="T37" s="51">
        <v>1217</v>
      </c>
      <c r="U37" s="51">
        <v>907</v>
      </c>
      <c r="V37" s="51">
        <v>1270</v>
      </c>
      <c r="W37" s="51">
        <v>1109</v>
      </c>
      <c r="X37" s="51">
        <v>621</v>
      </c>
      <c r="Y37" s="51">
        <v>1122</v>
      </c>
      <c r="Z37" s="51">
        <v>195.05377358490568</v>
      </c>
      <c r="AA37" s="51">
        <v>79.64150943396227</v>
      </c>
      <c r="AB37" s="51">
        <v>133.03018867924527</v>
      </c>
      <c r="AC37" s="51">
        <v>0</v>
      </c>
      <c r="AD37" s="51">
        <v>144.16981132075472</v>
      </c>
      <c r="AE37" s="51">
        <v>600</v>
      </c>
      <c r="AF37" s="51">
        <v>700</v>
      </c>
      <c r="AG37" s="51">
        <v>1900</v>
      </c>
      <c r="AH37" s="51">
        <v>2000</v>
      </c>
      <c r="AI37" s="51">
        <v>2300</v>
      </c>
      <c r="AJ37" s="51">
        <v>4700</v>
      </c>
      <c r="AK37" s="51">
        <v>5600</v>
      </c>
      <c r="AL37" s="51">
        <v>4800</v>
      </c>
      <c r="AM37" s="51">
        <v>6700</v>
      </c>
      <c r="AN37" s="51">
        <v>7828.2</v>
      </c>
      <c r="AO37" s="51">
        <v>6104.25</v>
      </c>
      <c r="AP37" s="51">
        <v>5634.9</v>
      </c>
      <c r="AQ37" s="51">
        <v>6257.0250000000005</v>
      </c>
      <c r="AR37" s="51">
        <v>6201</v>
      </c>
      <c r="AS37" s="51">
        <v>5947</v>
      </c>
      <c r="AT37" s="51">
        <v>6872</v>
      </c>
      <c r="AU37" s="51">
        <v>7277</v>
      </c>
      <c r="AV37" s="51">
        <v>7603</v>
      </c>
      <c r="AW37" s="51">
        <v>10598</v>
      </c>
      <c r="AX37" s="51">
        <v>11025</v>
      </c>
      <c r="AY37" s="51">
        <v>12499</v>
      </c>
      <c r="AZ37" s="51">
        <v>13124</v>
      </c>
      <c r="BA37" s="51">
        <v>12562</v>
      </c>
      <c r="BB37" s="51">
        <v>14110</v>
      </c>
      <c r="BC37" s="51">
        <v>17231</v>
      </c>
      <c r="BD37" s="51">
        <v>20962</v>
      </c>
      <c r="BE37" s="51">
        <v>21430</v>
      </c>
      <c r="BF37" s="51">
        <v>26974</v>
      </c>
      <c r="BG37" s="51">
        <v>27168</v>
      </c>
      <c r="BH37" s="51">
        <v>27246</v>
      </c>
      <c r="BI37" s="51">
        <v>31699</v>
      </c>
      <c r="BJ37" s="51">
        <v>31971</v>
      </c>
      <c r="BK37" s="51">
        <v>36112</v>
      </c>
      <c r="BL37" s="51">
        <v>39747</v>
      </c>
      <c r="BM37" s="51">
        <v>49517</v>
      </c>
      <c r="BN37" s="51">
        <v>56620</v>
      </c>
      <c r="BO37" s="51">
        <v>63036</v>
      </c>
      <c r="BP37" s="51">
        <v>65062</v>
      </c>
      <c r="BQ37" s="51">
        <v>63659</v>
      </c>
      <c r="BR37" s="51">
        <v>74098</v>
      </c>
      <c r="BS37" s="51">
        <v>76859</v>
      </c>
      <c r="BT37" s="51">
        <v>74174</v>
      </c>
      <c r="BU37" s="51">
        <v>71329</v>
      </c>
      <c r="BV37" s="51">
        <v>81438</v>
      </c>
      <c r="BW37" s="51">
        <v>76898</v>
      </c>
      <c r="BX37" s="51">
        <v>0</v>
      </c>
    </row>
    <row r="38" spans="1:76">
      <c r="A38">
        <v>54</v>
      </c>
      <c r="B38" s="181">
        <v>42</v>
      </c>
      <c r="C38" s="51">
        <v>0</v>
      </c>
      <c r="D38" s="51">
        <v>0</v>
      </c>
      <c r="E38" s="51">
        <v>1</v>
      </c>
      <c r="F38" s="51">
        <v>401</v>
      </c>
      <c r="G38" s="51">
        <v>463</v>
      </c>
      <c r="H38" s="51">
        <v>80</v>
      </c>
      <c r="I38" s="51">
        <v>8040</v>
      </c>
      <c r="J38" s="51">
        <v>18848</v>
      </c>
      <c r="K38" s="51">
        <v>1568</v>
      </c>
      <c r="L38" s="51">
        <v>12734</v>
      </c>
      <c r="M38" s="51">
        <v>5988</v>
      </c>
      <c r="N38" s="51">
        <v>19199</v>
      </c>
      <c r="O38" s="51">
        <v>19207</v>
      </c>
      <c r="P38" s="51">
        <v>9048</v>
      </c>
      <c r="Q38" s="51">
        <v>6360</v>
      </c>
      <c r="R38" s="51">
        <v>2596</v>
      </c>
      <c r="S38" s="51">
        <v>8575</v>
      </c>
      <c r="T38" s="51">
        <v>4053</v>
      </c>
      <c r="U38" s="51">
        <v>4534</v>
      </c>
      <c r="V38" s="51">
        <v>4188</v>
      </c>
      <c r="W38" s="51">
        <v>2790</v>
      </c>
      <c r="X38" s="51">
        <v>3321</v>
      </c>
      <c r="Y38" s="51">
        <v>5537</v>
      </c>
      <c r="Z38" s="51">
        <v>1425.6424528301889</v>
      </c>
      <c r="AA38" s="51">
        <v>1666.0018867924528</v>
      </c>
      <c r="AB38" s="51">
        <v>1332.4075471698113</v>
      </c>
      <c r="AC38" s="51">
        <v>127.01886792452831</v>
      </c>
      <c r="AD38" s="51">
        <v>152.32075471698116</v>
      </c>
      <c r="AE38" s="51">
        <v>2600</v>
      </c>
      <c r="AF38" s="51">
        <v>4100</v>
      </c>
      <c r="AG38" s="51">
        <v>3700</v>
      </c>
      <c r="AH38" s="51">
        <v>6200</v>
      </c>
      <c r="AI38" s="51">
        <v>5900</v>
      </c>
      <c r="AJ38" s="51">
        <v>5800</v>
      </c>
      <c r="AK38" s="51">
        <v>8000</v>
      </c>
      <c r="AL38" s="51">
        <v>8800</v>
      </c>
      <c r="AM38" s="51">
        <v>8100</v>
      </c>
      <c r="AN38" s="51">
        <v>10172.700000000001</v>
      </c>
      <c r="AO38" s="51">
        <v>9133.65</v>
      </c>
      <c r="AP38" s="51">
        <v>9451.125</v>
      </c>
      <c r="AQ38" s="51">
        <v>10701.225</v>
      </c>
      <c r="AR38" s="51">
        <v>10559</v>
      </c>
      <c r="AS38" s="51">
        <v>12086</v>
      </c>
      <c r="AT38" s="51">
        <v>13701</v>
      </c>
      <c r="AU38" s="51">
        <v>17098</v>
      </c>
      <c r="AV38" s="51">
        <v>19182</v>
      </c>
      <c r="AW38" s="51">
        <v>18121</v>
      </c>
      <c r="AX38" s="51">
        <v>17715</v>
      </c>
      <c r="AY38" s="51">
        <v>20869</v>
      </c>
      <c r="AZ38" s="51">
        <v>26190</v>
      </c>
      <c r="BA38" s="51">
        <v>25535</v>
      </c>
      <c r="BB38" s="51">
        <v>29715</v>
      </c>
      <c r="BC38" s="51">
        <v>44170</v>
      </c>
      <c r="BD38" s="51">
        <v>59728</v>
      </c>
      <c r="BE38" s="51">
        <v>61132</v>
      </c>
      <c r="BF38" s="51">
        <v>18275</v>
      </c>
      <c r="BG38" s="51">
        <v>82456</v>
      </c>
      <c r="BH38" s="51">
        <v>84959</v>
      </c>
      <c r="BI38" s="51">
        <v>92916</v>
      </c>
      <c r="BJ38" s="51">
        <v>94783</v>
      </c>
      <c r="BK38" s="51">
        <v>95913</v>
      </c>
      <c r="BL38" s="51">
        <v>120401</v>
      </c>
      <c r="BM38" s="51">
        <v>106277</v>
      </c>
      <c r="BN38" s="51">
        <v>114904</v>
      </c>
      <c r="BO38" s="51">
        <v>120961</v>
      </c>
      <c r="BP38" s="51">
        <v>146248</v>
      </c>
      <c r="BQ38" s="51">
        <v>143732</v>
      </c>
      <c r="BR38" s="51">
        <v>155395</v>
      </c>
      <c r="BS38" s="51">
        <v>162906</v>
      </c>
      <c r="BT38" s="51">
        <v>169590</v>
      </c>
      <c r="BU38" s="51">
        <v>168104</v>
      </c>
      <c r="BV38" s="51">
        <v>150819</v>
      </c>
      <c r="BW38" s="51">
        <v>133801</v>
      </c>
      <c r="BX38" s="51">
        <v>0</v>
      </c>
    </row>
    <row r="39" spans="1:76">
      <c r="A39">
        <v>55</v>
      </c>
      <c r="B39" s="18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v>0</v>
      </c>
    </row>
    <row r="40" spans="1:76">
      <c r="A40">
        <v>56</v>
      </c>
      <c r="B40" s="181">
        <v>7</v>
      </c>
      <c r="C40" s="51">
        <v>0</v>
      </c>
      <c r="D40" s="51">
        <v>0</v>
      </c>
      <c r="E40" s="51">
        <v>0</v>
      </c>
      <c r="F40" s="51">
        <v>7</v>
      </c>
      <c r="G40" s="51">
        <v>645</v>
      </c>
      <c r="H40" s="51">
        <v>279</v>
      </c>
      <c r="I40" s="51">
        <v>471</v>
      </c>
      <c r="J40" s="51">
        <v>220</v>
      </c>
      <c r="K40" s="51">
        <v>902</v>
      </c>
      <c r="L40" s="51">
        <v>1868</v>
      </c>
      <c r="M40" s="51">
        <v>418</v>
      </c>
      <c r="N40" s="51">
        <v>1704</v>
      </c>
      <c r="O40" s="51">
        <v>1334</v>
      </c>
      <c r="P40" s="51">
        <v>212</v>
      </c>
      <c r="Q40" s="51">
        <v>917</v>
      </c>
      <c r="R40" s="51">
        <v>2708</v>
      </c>
      <c r="S40" s="51">
        <v>15477</v>
      </c>
      <c r="T40" s="51">
        <v>13091</v>
      </c>
      <c r="U40" s="51">
        <v>17044</v>
      </c>
      <c r="V40" s="51">
        <v>20169</v>
      </c>
      <c r="W40" s="51">
        <v>25668</v>
      </c>
      <c r="X40" s="51">
        <v>18877</v>
      </c>
      <c r="Y40" s="51">
        <v>19728</v>
      </c>
      <c r="Z40" s="51">
        <v>0</v>
      </c>
      <c r="AA40" s="51">
        <v>0</v>
      </c>
      <c r="AB40" s="51">
        <v>0</v>
      </c>
      <c r="AC40" s="51">
        <v>575.15094339622647</v>
      </c>
      <c r="AD40" s="51">
        <v>2126.7169811320755</v>
      </c>
      <c r="AE40" s="51">
        <v>5100</v>
      </c>
      <c r="AF40" s="51">
        <v>10700</v>
      </c>
      <c r="AG40" s="51">
        <v>12000</v>
      </c>
      <c r="AH40" s="51">
        <v>19000</v>
      </c>
      <c r="AI40" s="51">
        <v>12800</v>
      </c>
      <c r="AJ40" s="51">
        <v>15800</v>
      </c>
      <c r="AK40" s="51">
        <v>16800</v>
      </c>
      <c r="AL40" s="51">
        <v>15400</v>
      </c>
      <c r="AM40" s="51">
        <v>19000</v>
      </c>
      <c r="AN40" s="51">
        <v>21861.674999999999</v>
      </c>
      <c r="AO40" s="51">
        <v>27187.65</v>
      </c>
      <c r="AP40" s="51">
        <v>35213.625</v>
      </c>
      <c r="AQ40" s="51">
        <v>45833.625</v>
      </c>
      <c r="AR40" s="51">
        <v>47806</v>
      </c>
      <c r="AS40" s="51">
        <v>57199</v>
      </c>
      <c r="AT40" s="51">
        <v>72180</v>
      </c>
      <c r="AU40" s="51">
        <v>77873</v>
      </c>
      <c r="AV40" s="51">
        <v>81400</v>
      </c>
      <c r="AW40" s="51">
        <v>76523</v>
      </c>
      <c r="AX40" s="51">
        <v>93865</v>
      </c>
      <c r="AY40" s="51">
        <v>122329</v>
      </c>
      <c r="AZ40" s="51">
        <v>137607</v>
      </c>
      <c r="BA40" s="51">
        <v>151025</v>
      </c>
      <c r="BB40" s="51">
        <v>156555</v>
      </c>
      <c r="BC40" s="51">
        <v>109173</v>
      </c>
      <c r="BD40" s="51">
        <v>118337</v>
      </c>
      <c r="BE40" s="51">
        <v>121766</v>
      </c>
      <c r="BF40" s="51">
        <v>135205</v>
      </c>
      <c r="BG40" s="51">
        <v>292225</v>
      </c>
      <c r="BH40" s="51">
        <v>367989</v>
      </c>
      <c r="BI40" s="51">
        <v>302391</v>
      </c>
      <c r="BJ40" s="51">
        <v>349837</v>
      </c>
      <c r="BK40" s="51">
        <v>374444</v>
      </c>
      <c r="BL40" s="51">
        <v>352102</v>
      </c>
      <c r="BM40" s="51">
        <v>531268</v>
      </c>
      <c r="BN40" s="51">
        <v>704875</v>
      </c>
      <c r="BO40" s="51">
        <v>703498</v>
      </c>
      <c r="BP40" s="51">
        <v>700417</v>
      </c>
      <c r="BQ40" s="51">
        <v>844486</v>
      </c>
      <c r="BR40" s="51">
        <v>948367</v>
      </c>
      <c r="BS40" s="51">
        <v>814354</v>
      </c>
      <c r="BT40" s="51">
        <v>740744</v>
      </c>
      <c r="BU40" s="51">
        <v>842268</v>
      </c>
      <c r="BV40" s="51">
        <v>905324</v>
      </c>
      <c r="BW40" s="51">
        <v>901691</v>
      </c>
      <c r="BX40" s="51">
        <v>1050012.9032258065</v>
      </c>
    </row>
    <row r="41" spans="1:76">
      <c r="A41">
        <v>57</v>
      </c>
      <c r="B41" s="181"/>
      <c r="C41" s="51"/>
      <c r="D41" s="51"/>
      <c r="E41" s="51"/>
      <c r="F41" s="51"/>
      <c r="G41" s="51"/>
      <c r="H41" s="51"/>
      <c r="I41" s="51"/>
      <c r="J41" s="51"/>
      <c r="K41" s="51"/>
      <c r="L41" s="51"/>
      <c r="M41" s="51"/>
      <c r="N41" s="51"/>
      <c r="O41" s="51"/>
      <c r="P41" s="51"/>
      <c r="Q41" s="51"/>
      <c r="R41" s="51"/>
      <c r="S41" s="51"/>
      <c r="T41" s="51"/>
      <c r="U41" s="51"/>
      <c r="V41" s="51"/>
      <c r="W41" s="51"/>
      <c r="X41" s="51"/>
      <c r="Y41" s="51"/>
      <c r="Z41" s="51">
        <v>217.12075471698114</v>
      </c>
      <c r="AA41" s="51">
        <v>988.30188679245282</v>
      </c>
      <c r="AB41" s="51">
        <v>120.02264150943397</v>
      </c>
      <c r="AC41" s="51">
        <v>709.98113207547169</v>
      </c>
      <c r="AD41" s="51">
        <v>483.96226415094344</v>
      </c>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v>0</v>
      </c>
    </row>
    <row r="42" spans="1:76">
      <c r="A42">
        <v>58</v>
      </c>
      <c r="B42" s="181">
        <v>0</v>
      </c>
      <c r="C42" s="51">
        <v>0</v>
      </c>
      <c r="D42" s="51">
        <v>0</v>
      </c>
      <c r="E42" s="51">
        <v>0</v>
      </c>
      <c r="F42" s="51">
        <v>0</v>
      </c>
      <c r="G42" s="51">
        <v>0</v>
      </c>
      <c r="H42" s="51">
        <v>0</v>
      </c>
      <c r="I42" s="51">
        <v>0</v>
      </c>
      <c r="J42" s="51">
        <v>0</v>
      </c>
      <c r="K42" s="51">
        <v>0</v>
      </c>
      <c r="L42" s="51">
        <v>0</v>
      </c>
      <c r="M42" s="51">
        <v>0</v>
      </c>
      <c r="N42" s="51">
        <v>0</v>
      </c>
      <c r="O42" s="51">
        <v>0</v>
      </c>
      <c r="P42" s="51">
        <v>0</v>
      </c>
      <c r="Q42" s="51">
        <v>0</v>
      </c>
      <c r="R42" s="51">
        <v>0</v>
      </c>
      <c r="S42" s="51">
        <v>34</v>
      </c>
      <c r="T42" s="51">
        <v>15</v>
      </c>
      <c r="U42" s="51">
        <v>1</v>
      </c>
      <c r="V42" s="51">
        <v>4</v>
      </c>
      <c r="W42" s="51">
        <v>10</v>
      </c>
      <c r="X42" s="51">
        <v>100</v>
      </c>
      <c r="Y42" s="51">
        <v>29</v>
      </c>
      <c r="Z42" s="51">
        <v>0</v>
      </c>
      <c r="AA42" s="51">
        <v>0</v>
      </c>
      <c r="AB42" s="51">
        <v>0</v>
      </c>
      <c r="AC42" s="51">
        <v>0</v>
      </c>
      <c r="AD42" s="51">
        <v>2218.415094339623</v>
      </c>
      <c r="AE42" s="51">
        <v>100</v>
      </c>
      <c r="AF42" s="51">
        <v>100</v>
      </c>
      <c r="AG42" s="51">
        <v>100</v>
      </c>
      <c r="AH42" s="51">
        <v>500</v>
      </c>
      <c r="AI42" s="51">
        <v>300</v>
      </c>
      <c r="AJ42" s="51">
        <v>1300</v>
      </c>
      <c r="AK42" s="51">
        <v>600</v>
      </c>
      <c r="AL42" s="51">
        <v>400</v>
      </c>
      <c r="AM42" s="51">
        <v>400</v>
      </c>
      <c r="AN42" s="51">
        <v>1781.325</v>
      </c>
      <c r="AO42" s="51">
        <v>1557.675</v>
      </c>
      <c r="AP42" s="51">
        <v>1862.325</v>
      </c>
      <c r="AQ42" s="51">
        <v>2217.375</v>
      </c>
      <c r="AR42" s="51">
        <v>3055</v>
      </c>
      <c r="AS42" s="51">
        <v>3161</v>
      </c>
      <c r="AT42" s="51">
        <v>5300</v>
      </c>
      <c r="AU42" s="51">
        <v>6551</v>
      </c>
      <c r="AV42" s="51">
        <v>8967</v>
      </c>
      <c r="AW42" s="51">
        <v>12178</v>
      </c>
      <c r="AX42" s="51">
        <v>16808</v>
      </c>
      <c r="AY42" s="51">
        <v>18770</v>
      </c>
      <c r="AZ42" s="51">
        <v>27498</v>
      </c>
      <c r="BA42" s="51">
        <v>32885</v>
      </c>
      <c r="BB42" s="51">
        <v>35160</v>
      </c>
      <c r="BC42" s="51">
        <v>36022</v>
      </c>
      <c r="BD42" s="51">
        <v>36004</v>
      </c>
      <c r="BE42" s="51">
        <v>40726</v>
      </c>
      <c r="BF42" s="51">
        <v>50972</v>
      </c>
      <c r="BG42" s="51">
        <v>55617</v>
      </c>
      <c r="BH42" s="51">
        <v>52057</v>
      </c>
      <c r="BI42" s="51">
        <v>61793</v>
      </c>
      <c r="BJ42" s="51">
        <v>70227</v>
      </c>
      <c r="BK42" s="51">
        <v>81175</v>
      </c>
      <c r="BL42" s="51">
        <v>107068</v>
      </c>
      <c r="BM42" s="51">
        <v>137683</v>
      </c>
      <c r="BN42" s="51">
        <v>148251</v>
      </c>
      <c r="BO42" s="51">
        <v>177202</v>
      </c>
      <c r="BP42" s="51">
        <v>201495</v>
      </c>
      <c r="BQ42" s="51">
        <v>240718</v>
      </c>
      <c r="BR42" s="51">
        <v>241593</v>
      </c>
      <c r="BS42" s="51">
        <v>212240</v>
      </c>
      <c r="BT42" s="51">
        <v>187381</v>
      </c>
      <c r="BU42" s="51">
        <v>223972</v>
      </c>
      <c r="BV42" s="51">
        <v>182302</v>
      </c>
      <c r="BW42" s="51">
        <v>173301</v>
      </c>
      <c r="BX42" s="51">
        <v>59174.193548387098</v>
      </c>
    </row>
    <row r="43" spans="1:76">
      <c r="A43">
        <v>59</v>
      </c>
      <c r="B43" s="181">
        <v>0</v>
      </c>
      <c r="C43" s="51">
        <v>0</v>
      </c>
      <c r="D43" s="51">
        <v>0</v>
      </c>
      <c r="E43" s="51">
        <v>0</v>
      </c>
      <c r="F43" s="51">
        <v>0</v>
      </c>
      <c r="G43" s="51">
        <v>0</v>
      </c>
      <c r="H43" s="51">
        <v>0</v>
      </c>
      <c r="I43" s="51">
        <v>0</v>
      </c>
      <c r="J43" s="51">
        <v>0</v>
      </c>
      <c r="K43" s="51">
        <v>0</v>
      </c>
      <c r="L43" s="51">
        <v>0</v>
      </c>
      <c r="M43" s="51">
        <v>0</v>
      </c>
      <c r="N43" s="51">
        <v>0</v>
      </c>
      <c r="O43" s="51">
        <v>0</v>
      </c>
      <c r="P43" s="51">
        <v>0</v>
      </c>
      <c r="Q43" s="51">
        <v>0</v>
      </c>
      <c r="R43" s="51">
        <v>0</v>
      </c>
      <c r="S43" s="51">
        <v>2195</v>
      </c>
      <c r="T43" s="51">
        <v>1423</v>
      </c>
      <c r="U43" s="51">
        <v>933</v>
      </c>
      <c r="V43" s="51">
        <v>169</v>
      </c>
      <c r="W43" s="51">
        <v>130</v>
      </c>
      <c r="X43" s="51">
        <v>43</v>
      </c>
      <c r="Y43" s="51">
        <v>173</v>
      </c>
      <c r="Z43" s="51">
        <v>0</v>
      </c>
      <c r="AA43" s="51">
        <v>0</v>
      </c>
      <c r="AB43" s="51">
        <v>0</v>
      </c>
      <c r="AC43" s="51">
        <v>0</v>
      </c>
      <c r="AD43" s="51">
        <v>0</v>
      </c>
      <c r="AE43" s="51">
        <v>0</v>
      </c>
      <c r="AF43" s="51">
        <v>0</v>
      </c>
      <c r="AG43" s="51">
        <v>0</v>
      </c>
      <c r="AH43" s="51">
        <v>0</v>
      </c>
      <c r="AI43" s="51">
        <v>0</v>
      </c>
      <c r="AJ43" s="51">
        <v>0</v>
      </c>
      <c r="AK43" s="51">
        <v>0</v>
      </c>
      <c r="AL43" s="51">
        <v>0</v>
      </c>
      <c r="AM43" s="51">
        <v>0</v>
      </c>
      <c r="AN43" s="51">
        <v>0</v>
      </c>
      <c r="AO43" s="51">
        <v>0</v>
      </c>
      <c r="AP43" s="51">
        <v>0</v>
      </c>
      <c r="AQ43" s="51">
        <v>0</v>
      </c>
      <c r="AR43" s="51">
        <v>0</v>
      </c>
      <c r="AS43" s="51">
        <v>0</v>
      </c>
      <c r="AT43" s="51">
        <v>0</v>
      </c>
      <c r="AU43" s="51">
        <v>0</v>
      </c>
      <c r="AV43" s="51">
        <v>0</v>
      </c>
      <c r="AW43" s="51">
        <v>0</v>
      </c>
      <c r="AX43" s="51">
        <v>0</v>
      </c>
      <c r="AY43" s="51">
        <v>0</v>
      </c>
      <c r="AZ43" s="51">
        <v>0</v>
      </c>
      <c r="BA43" s="51">
        <v>0</v>
      </c>
      <c r="BB43" s="51">
        <v>0</v>
      </c>
      <c r="BC43" s="51">
        <v>0</v>
      </c>
      <c r="BD43" s="51">
        <v>0</v>
      </c>
      <c r="BE43" s="51">
        <v>0</v>
      </c>
      <c r="BF43" s="51">
        <v>0</v>
      </c>
      <c r="BG43" s="51">
        <v>0</v>
      </c>
      <c r="BH43" s="51">
        <v>0</v>
      </c>
      <c r="BI43" s="51">
        <v>0</v>
      </c>
      <c r="BJ43" s="51">
        <v>0</v>
      </c>
      <c r="BK43" s="51">
        <v>0</v>
      </c>
      <c r="BL43" s="51">
        <v>0</v>
      </c>
      <c r="BM43" s="51">
        <v>0</v>
      </c>
      <c r="BN43" s="51">
        <v>0</v>
      </c>
      <c r="BO43" s="51">
        <v>0</v>
      </c>
      <c r="BP43" s="51">
        <v>0</v>
      </c>
      <c r="BQ43" s="51">
        <v>0</v>
      </c>
      <c r="BR43" s="51">
        <v>0</v>
      </c>
      <c r="BS43" s="51">
        <v>0</v>
      </c>
      <c r="BT43" s="51">
        <v>0</v>
      </c>
      <c r="BU43" s="51">
        <v>0</v>
      </c>
      <c r="BV43" s="51">
        <v>0</v>
      </c>
      <c r="BW43" s="51">
        <v>0</v>
      </c>
      <c r="BX43" s="51">
        <v>0</v>
      </c>
    </row>
    <row r="44" spans="1:76">
      <c r="A44">
        <v>61</v>
      </c>
      <c r="B44" s="181">
        <v>4791</v>
      </c>
      <c r="C44" s="51">
        <v>0</v>
      </c>
      <c r="D44" s="51">
        <v>7</v>
      </c>
      <c r="E44" s="51">
        <v>9757</v>
      </c>
      <c r="F44" s="51">
        <v>7709</v>
      </c>
      <c r="G44" s="51">
        <v>17702</v>
      </c>
      <c r="H44" s="51">
        <v>64621</v>
      </c>
      <c r="I44" s="51">
        <v>234600</v>
      </c>
      <c r="J44" s="51">
        <v>241493</v>
      </c>
      <c r="K44" s="51">
        <v>300078</v>
      </c>
      <c r="L44" s="51">
        <v>415852</v>
      </c>
      <c r="M44" s="51">
        <v>60867</v>
      </c>
      <c r="N44" s="51">
        <v>371592</v>
      </c>
      <c r="O44" s="51">
        <v>267795</v>
      </c>
      <c r="P44" s="51">
        <v>195862</v>
      </c>
      <c r="Q44" s="51">
        <v>147423</v>
      </c>
      <c r="R44" s="51">
        <v>134373</v>
      </c>
      <c r="S44" s="51">
        <v>111423</v>
      </c>
      <c r="T44" s="51">
        <v>104526</v>
      </c>
      <c r="U44" s="51">
        <v>123261</v>
      </c>
      <c r="V44" s="51">
        <v>115404</v>
      </c>
      <c r="W44" s="51">
        <v>96114</v>
      </c>
      <c r="X44" s="51">
        <v>81431</v>
      </c>
      <c r="Y44" s="51">
        <v>82315</v>
      </c>
      <c r="Z44" s="51">
        <v>25387.471698113208</v>
      </c>
      <c r="AA44" s="51">
        <v>22589.201886792453</v>
      </c>
      <c r="AB44" s="51">
        <v>22009.720754716982</v>
      </c>
      <c r="AC44" s="51">
        <v>0</v>
      </c>
      <c r="AD44" s="51">
        <v>0</v>
      </c>
      <c r="AE44" s="51">
        <v>65800</v>
      </c>
      <c r="AF44" s="51">
        <v>44100</v>
      </c>
      <c r="AG44" s="51">
        <v>48100</v>
      </c>
      <c r="AH44" s="51">
        <v>35800</v>
      </c>
      <c r="AI44" s="51">
        <v>37400</v>
      </c>
      <c r="AJ44" s="51">
        <v>35700</v>
      </c>
      <c r="AK44" s="51">
        <v>30100</v>
      </c>
      <c r="AL44" s="51">
        <v>24800</v>
      </c>
      <c r="AM44" s="51">
        <v>26200</v>
      </c>
      <c r="AN44" s="51">
        <v>34811.1</v>
      </c>
      <c r="AO44" s="51">
        <v>34894.125</v>
      </c>
      <c r="AP44" s="51">
        <v>33893.775000000001</v>
      </c>
      <c r="AQ44" s="51">
        <v>32010.075000000001</v>
      </c>
      <c r="AR44" s="51">
        <v>37453</v>
      </c>
      <c r="AS44" s="51">
        <v>41618</v>
      </c>
      <c r="AT44" s="51">
        <v>39160</v>
      </c>
      <c r="AU44" s="51">
        <v>44191</v>
      </c>
      <c r="AV44" s="51">
        <v>62852</v>
      </c>
      <c r="AW44" s="51">
        <v>53038</v>
      </c>
      <c r="AX44" s="51">
        <v>52121</v>
      </c>
      <c r="AY44" s="51">
        <v>60072</v>
      </c>
      <c r="AZ44" s="51">
        <v>52021</v>
      </c>
      <c r="BA44" s="51">
        <v>51606</v>
      </c>
      <c r="BB44" s="51">
        <v>47491</v>
      </c>
      <c r="BC44" s="51">
        <v>44726</v>
      </c>
      <c r="BD44" s="51">
        <v>45730</v>
      </c>
      <c r="BE44" s="51">
        <v>50632</v>
      </c>
      <c r="BF44" s="51">
        <v>54375</v>
      </c>
      <c r="BG44" s="51">
        <v>58583</v>
      </c>
      <c r="BH44" s="51">
        <v>52374</v>
      </c>
      <c r="BI44" s="51">
        <v>81743</v>
      </c>
      <c r="BJ44" s="51">
        <v>86081</v>
      </c>
      <c r="BK44" s="51">
        <v>92429</v>
      </c>
      <c r="BL44" s="51">
        <v>106885</v>
      </c>
      <c r="BM44" s="51">
        <v>103817</v>
      </c>
      <c r="BN44" s="51">
        <v>94758</v>
      </c>
      <c r="BO44" s="51">
        <v>88240</v>
      </c>
      <c r="BP44" s="51">
        <v>78590</v>
      </c>
      <c r="BQ44" s="51">
        <v>101120</v>
      </c>
      <c r="BR44" s="51">
        <v>112852</v>
      </c>
      <c r="BS44" s="51">
        <v>102352</v>
      </c>
      <c r="BT44" s="51">
        <v>143388</v>
      </c>
      <c r="BU44" s="51">
        <v>102547</v>
      </c>
      <c r="BV44" s="51">
        <v>73833</v>
      </c>
      <c r="BW44" s="51">
        <v>51410</v>
      </c>
      <c r="BX44" s="51">
        <v>146161.75115207373</v>
      </c>
    </row>
    <row r="45" spans="1:76">
      <c r="A45">
        <v>62</v>
      </c>
      <c r="B45" s="181"/>
      <c r="C45" s="51"/>
      <c r="D45" s="51"/>
      <c r="E45" s="51"/>
      <c r="F45" s="51"/>
      <c r="G45" s="51"/>
      <c r="H45" s="51"/>
      <c r="I45" s="51"/>
      <c r="J45" s="51"/>
      <c r="K45" s="51"/>
      <c r="L45" s="51"/>
      <c r="M45" s="51"/>
      <c r="N45" s="51"/>
      <c r="O45" s="51"/>
      <c r="P45" s="51"/>
      <c r="Q45" s="51"/>
      <c r="R45" s="51"/>
      <c r="S45" s="51"/>
      <c r="T45" s="51"/>
      <c r="U45" s="51"/>
      <c r="V45" s="51"/>
      <c r="W45" s="51"/>
      <c r="X45" s="51"/>
      <c r="Y45" s="51"/>
      <c r="Z45" s="51">
        <v>0</v>
      </c>
      <c r="AA45" s="51">
        <v>0</v>
      </c>
      <c r="AB45" s="51">
        <v>0</v>
      </c>
      <c r="AC45" s="51">
        <v>0</v>
      </c>
      <c r="AD45" s="51">
        <v>0</v>
      </c>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v>0</v>
      </c>
    </row>
    <row r="46" spans="1:76">
      <c r="A46">
        <v>63</v>
      </c>
      <c r="B46" s="181">
        <v>2220</v>
      </c>
      <c r="C46" s="51">
        <v>0</v>
      </c>
      <c r="D46" s="51">
        <v>1712</v>
      </c>
      <c r="E46" s="51">
        <v>77</v>
      </c>
      <c r="F46" s="51">
        <v>1204</v>
      </c>
      <c r="G46" s="51">
        <v>3619</v>
      </c>
      <c r="H46" s="51">
        <v>10820</v>
      </c>
      <c r="I46" s="51">
        <v>17571</v>
      </c>
      <c r="J46" s="51">
        <v>16411</v>
      </c>
      <c r="K46" s="51">
        <v>22072</v>
      </c>
      <c r="L46" s="51">
        <v>27198</v>
      </c>
      <c r="M46" s="51">
        <v>9011</v>
      </c>
      <c r="N46" s="51">
        <v>46586</v>
      </c>
      <c r="O46" s="51">
        <v>42581</v>
      </c>
      <c r="P46" s="51">
        <v>34260</v>
      </c>
      <c r="Q46" s="51">
        <v>38469</v>
      </c>
      <c r="R46" s="51">
        <v>30354</v>
      </c>
      <c r="S46" s="51">
        <v>25153</v>
      </c>
      <c r="T46" s="51">
        <v>29195</v>
      </c>
      <c r="U46" s="51">
        <v>30829</v>
      </c>
      <c r="V46" s="51">
        <v>23960</v>
      </c>
      <c r="W46" s="51">
        <v>19035</v>
      </c>
      <c r="X46" s="51">
        <v>1306</v>
      </c>
      <c r="Y46" s="51">
        <v>3903</v>
      </c>
      <c r="Z46" s="51">
        <v>376.93018867924525</v>
      </c>
      <c r="AA46" s="51">
        <v>673.79433962264159</v>
      </c>
      <c r="AB46" s="51">
        <v>879.07924528301885</v>
      </c>
      <c r="AC46" s="51">
        <v>0</v>
      </c>
      <c r="AD46" s="51">
        <v>0</v>
      </c>
      <c r="AE46" s="51">
        <v>1900</v>
      </c>
      <c r="AF46" s="51">
        <v>2300</v>
      </c>
      <c r="AG46" s="51">
        <v>1000</v>
      </c>
      <c r="AH46" s="51">
        <v>3400</v>
      </c>
      <c r="AI46" s="51">
        <v>4200</v>
      </c>
      <c r="AJ46" s="51">
        <v>9900</v>
      </c>
      <c r="AK46" s="51">
        <v>7900</v>
      </c>
      <c r="AL46" s="51">
        <v>5100</v>
      </c>
      <c r="AM46" s="51">
        <v>6800</v>
      </c>
      <c r="AN46" s="51">
        <v>11400</v>
      </c>
      <c r="AO46" s="51">
        <v>4700</v>
      </c>
      <c r="AP46" s="51">
        <v>9100</v>
      </c>
      <c r="AQ46" s="51">
        <v>11400</v>
      </c>
      <c r="AR46" s="51">
        <v>12082</v>
      </c>
      <c r="AS46" s="51">
        <v>12900</v>
      </c>
      <c r="AT46" s="51">
        <v>12900</v>
      </c>
      <c r="AU46" s="51">
        <v>14800</v>
      </c>
      <c r="AV46" s="51">
        <v>13900</v>
      </c>
      <c r="AW46" s="51">
        <v>17800</v>
      </c>
      <c r="AX46" s="51">
        <v>19800</v>
      </c>
      <c r="AY46" s="51">
        <v>21000</v>
      </c>
      <c r="AZ46" s="51">
        <v>23505</v>
      </c>
      <c r="BA46" s="51">
        <v>25746</v>
      </c>
      <c r="BB46" s="51">
        <v>27065</v>
      </c>
      <c r="BC46" s="51">
        <v>32733</v>
      </c>
      <c r="BD46" s="51">
        <v>34290</v>
      </c>
      <c r="BE46" s="51">
        <v>35543</v>
      </c>
      <c r="BF46" s="51">
        <v>41807</v>
      </c>
      <c r="BG46" s="51">
        <v>51528</v>
      </c>
      <c r="BH46" s="51">
        <v>59471</v>
      </c>
      <c r="BI46" s="51">
        <v>59972</v>
      </c>
      <c r="BJ46" s="51">
        <v>60215</v>
      </c>
      <c r="BK46" s="51">
        <v>63532</v>
      </c>
      <c r="BL46" s="51">
        <v>67527</v>
      </c>
      <c r="BM46" s="51">
        <v>80436</v>
      </c>
      <c r="BN46" s="51">
        <v>81419</v>
      </c>
      <c r="BO46" s="51">
        <v>82457</v>
      </c>
      <c r="BP46" s="51">
        <v>84380</v>
      </c>
      <c r="BQ46" s="51">
        <v>93805</v>
      </c>
      <c r="BR46" s="51">
        <v>105494</v>
      </c>
      <c r="BS46" s="51">
        <v>116199</v>
      </c>
      <c r="BT46" s="51">
        <v>124333</v>
      </c>
      <c r="BU46" s="51">
        <v>106902</v>
      </c>
      <c r="BV46" s="51">
        <v>109553</v>
      </c>
      <c r="BW46" s="51">
        <v>92540</v>
      </c>
      <c r="BX46" s="51">
        <v>0</v>
      </c>
    </row>
    <row r="47" spans="1:76">
      <c r="A47">
        <v>64</v>
      </c>
      <c r="B47" s="181">
        <v>238</v>
      </c>
      <c r="C47" s="51">
        <v>0</v>
      </c>
      <c r="D47" s="51">
        <v>0</v>
      </c>
      <c r="E47" s="51">
        <v>0</v>
      </c>
      <c r="F47" s="51">
        <v>98</v>
      </c>
      <c r="G47" s="51">
        <v>39</v>
      </c>
      <c r="H47" s="51">
        <v>359</v>
      </c>
      <c r="I47" s="51">
        <v>1324</v>
      </c>
      <c r="J47" s="51">
        <v>917</v>
      </c>
      <c r="K47" s="51">
        <v>2143</v>
      </c>
      <c r="L47" s="51">
        <v>3293</v>
      </c>
      <c r="M47" s="51">
        <v>554</v>
      </c>
      <c r="N47" s="51">
        <v>2683</v>
      </c>
      <c r="O47" s="51">
        <v>5953</v>
      </c>
      <c r="P47" s="51">
        <v>1631</v>
      </c>
      <c r="Q47" s="51">
        <v>2596</v>
      </c>
      <c r="R47" s="51">
        <v>1753</v>
      </c>
      <c r="S47" s="51">
        <v>3119</v>
      </c>
      <c r="T47" s="51">
        <v>1983</v>
      </c>
      <c r="U47" s="51">
        <v>1140</v>
      </c>
      <c r="V47" s="51">
        <v>1475</v>
      </c>
      <c r="W47" s="51">
        <v>1353</v>
      </c>
      <c r="X47" s="51">
        <v>1024</v>
      </c>
      <c r="Y47" s="51">
        <v>1014</v>
      </c>
      <c r="Z47" s="51"/>
      <c r="AA47" s="51"/>
      <c r="AB47" s="51"/>
      <c r="AC47" s="51"/>
      <c r="AD47" s="51"/>
      <c r="AE47" s="51">
        <v>7000</v>
      </c>
      <c r="AF47" s="51">
        <v>10500</v>
      </c>
      <c r="AG47" s="51">
        <v>11800</v>
      </c>
      <c r="AH47" s="51">
        <v>15600</v>
      </c>
      <c r="AI47" s="51">
        <v>5500</v>
      </c>
      <c r="AJ47" s="51">
        <v>17800</v>
      </c>
      <c r="AK47" s="51">
        <v>17700</v>
      </c>
      <c r="AL47" s="51">
        <v>11800</v>
      </c>
      <c r="AM47" s="51">
        <v>11700</v>
      </c>
      <c r="AN47" s="51">
        <v>14179.55</v>
      </c>
      <c r="AO47" s="51">
        <v>14261.575000000001</v>
      </c>
      <c r="AP47" s="51">
        <v>15069.475</v>
      </c>
      <c r="AQ47" s="51">
        <v>13812.75</v>
      </c>
      <c r="AR47" s="51">
        <v>15135</v>
      </c>
      <c r="AS47" s="51">
        <v>17749</v>
      </c>
      <c r="AT47" s="51">
        <v>20806</v>
      </c>
      <c r="AU47" s="51">
        <v>21881</v>
      </c>
      <c r="AV47" s="51">
        <v>21641</v>
      </c>
      <c r="AW47" s="51">
        <v>24127</v>
      </c>
      <c r="AX47" s="51">
        <v>29116</v>
      </c>
      <c r="AY47" s="51">
        <v>43919</v>
      </c>
      <c r="AZ47" s="51">
        <v>53355</v>
      </c>
      <c r="BA47" s="51">
        <v>64462</v>
      </c>
      <c r="BB47" s="51">
        <v>79277</v>
      </c>
      <c r="BC47" s="51">
        <v>95756</v>
      </c>
      <c r="BD47" s="51">
        <v>97989</v>
      </c>
      <c r="BE47" s="51">
        <v>103750</v>
      </c>
      <c r="BF47" s="51">
        <v>114001</v>
      </c>
      <c r="BG47" s="51">
        <v>153133</v>
      </c>
      <c r="BH47" s="51">
        <v>167439</v>
      </c>
      <c r="BI47" s="51">
        <v>191490</v>
      </c>
      <c r="BJ47" s="51">
        <v>212809</v>
      </c>
      <c r="BK47" s="51">
        <v>217953</v>
      </c>
      <c r="BL47" s="51">
        <v>215152</v>
      </c>
      <c r="BM47" s="51">
        <v>251455</v>
      </c>
      <c r="BN47" s="51">
        <v>273687</v>
      </c>
      <c r="BO47" s="51">
        <v>287749</v>
      </c>
      <c r="BP47" s="51">
        <v>307155</v>
      </c>
      <c r="BQ47" s="51">
        <v>331233</v>
      </c>
      <c r="BR47" s="51">
        <v>362388</v>
      </c>
      <c r="BS47" s="51">
        <v>365139</v>
      </c>
      <c r="BT47" s="51">
        <v>389814</v>
      </c>
      <c r="BU47" s="51">
        <v>358527</v>
      </c>
      <c r="BV47" s="51">
        <v>342340</v>
      </c>
      <c r="BW47" s="51">
        <v>274709</v>
      </c>
      <c r="BX47" s="51">
        <v>311550.69124423963</v>
      </c>
    </row>
    <row r="48" spans="1:76">
      <c r="A48">
        <v>65</v>
      </c>
      <c r="B48" s="181">
        <v>495</v>
      </c>
      <c r="C48" s="51">
        <v>0</v>
      </c>
      <c r="D48" s="51">
        <v>0</v>
      </c>
      <c r="E48" s="51">
        <v>1488</v>
      </c>
      <c r="F48" s="51">
        <v>5248</v>
      </c>
      <c r="G48" s="51">
        <v>1638</v>
      </c>
      <c r="H48" s="51">
        <v>8016</v>
      </c>
      <c r="I48" s="51">
        <v>28710</v>
      </c>
      <c r="J48" s="51">
        <v>65102</v>
      </c>
      <c r="K48" s="51">
        <v>86350</v>
      </c>
      <c r="L48" s="51">
        <v>204352</v>
      </c>
      <c r="M48" s="51">
        <v>65938</v>
      </c>
      <c r="N48" s="51">
        <v>178450</v>
      </c>
      <c r="O48" s="51">
        <v>198689</v>
      </c>
      <c r="P48" s="51">
        <v>187809</v>
      </c>
      <c r="Q48" s="51">
        <v>195528</v>
      </c>
      <c r="R48" s="51">
        <v>145554</v>
      </c>
      <c r="S48" s="51">
        <v>118739</v>
      </c>
      <c r="T48" s="51">
        <v>78222</v>
      </c>
      <c r="U48" s="51">
        <v>69044</v>
      </c>
      <c r="V48" s="51">
        <v>77714</v>
      </c>
      <c r="W48" s="51">
        <v>57577</v>
      </c>
      <c r="X48" s="51">
        <v>32167</v>
      </c>
      <c r="Y48" s="51">
        <v>57209</v>
      </c>
      <c r="Z48" s="51">
        <v>0</v>
      </c>
      <c r="AA48" s="51">
        <v>0</v>
      </c>
      <c r="AB48" s="51">
        <v>0</v>
      </c>
      <c r="AC48" s="51">
        <v>0</v>
      </c>
      <c r="AD48" s="51">
        <v>0</v>
      </c>
      <c r="AE48" s="51">
        <v>11900</v>
      </c>
      <c r="AF48" s="51">
        <v>25000</v>
      </c>
      <c r="AG48" s="51">
        <v>41500</v>
      </c>
      <c r="AH48" s="51">
        <v>44000</v>
      </c>
      <c r="AI48" s="51">
        <v>33700</v>
      </c>
      <c r="AJ48" s="51">
        <v>48800</v>
      </c>
      <c r="AK48" s="51">
        <v>29600</v>
      </c>
      <c r="AL48" s="51">
        <v>30200</v>
      </c>
      <c r="AM48" s="51">
        <v>40400</v>
      </c>
      <c r="AN48" s="51">
        <v>48185.324999999997</v>
      </c>
      <c r="AO48" s="51">
        <v>37404.449999999997</v>
      </c>
      <c r="AP48" s="51">
        <v>61013.025000000001</v>
      </c>
      <c r="AQ48" s="51">
        <v>60297.525000000001</v>
      </c>
      <c r="AR48" s="51">
        <v>59489</v>
      </c>
      <c r="AS48" s="51">
        <v>54640</v>
      </c>
      <c r="AT48" s="51">
        <v>50532</v>
      </c>
      <c r="AU48" s="51">
        <v>44957</v>
      </c>
      <c r="AV48" s="51">
        <v>46261</v>
      </c>
      <c r="AW48" s="51">
        <v>51628</v>
      </c>
      <c r="AX48" s="51">
        <v>56582</v>
      </c>
      <c r="AY48" s="51">
        <v>52031</v>
      </c>
      <c r="AZ48" s="51">
        <v>63181</v>
      </c>
      <c r="BA48" s="51">
        <v>69185</v>
      </c>
      <c r="BB48" s="51">
        <v>67964</v>
      </c>
      <c r="BC48" s="51">
        <v>74759</v>
      </c>
      <c r="BD48" s="51">
        <v>78921</v>
      </c>
      <c r="BE48" s="51">
        <v>85292</v>
      </c>
      <c r="BF48" s="51">
        <v>92098</v>
      </c>
      <c r="BG48" s="51">
        <v>99095</v>
      </c>
      <c r="BH48" s="51">
        <v>108784</v>
      </c>
      <c r="BI48" s="51">
        <v>109215</v>
      </c>
      <c r="BJ48" s="51">
        <v>108448</v>
      </c>
      <c r="BK48" s="51">
        <v>106614</v>
      </c>
      <c r="BL48" s="51">
        <v>104877</v>
      </c>
      <c r="BM48" s="51">
        <v>97256</v>
      </c>
      <c r="BN48" s="51">
        <v>91768</v>
      </c>
      <c r="BO48" s="51">
        <v>92051</v>
      </c>
      <c r="BP48" s="51">
        <v>94414</v>
      </c>
      <c r="BQ48" s="51">
        <v>114710</v>
      </c>
      <c r="BR48" s="51">
        <v>131776</v>
      </c>
      <c r="BS48" s="51">
        <v>171652</v>
      </c>
      <c r="BT48" s="51">
        <v>237193</v>
      </c>
      <c r="BU48" s="51">
        <v>271578</v>
      </c>
      <c r="BV48" s="51">
        <v>299964</v>
      </c>
      <c r="BW48" s="51">
        <v>380532</v>
      </c>
      <c r="BX48" s="51">
        <v>615411.52073732717</v>
      </c>
    </row>
    <row r="49" spans="1:76">
      <c r="A49">
        <v>66</v>
      </c>
      <c r="B49" s="181">
        <v>17</v>
      </c>
      <c r="C49" s="51">
        <v>0</v>
      </c>
      <c r="D49" s="51">
        <v>46</v>
      </c>
      <c r="E49" s="51">
        <v>604</v>
      </c>
      <c r="F49" s="51">
        <v>1286</v>
      </c>
      <c r="G49" s="51">
        <v>461</v>
      </c>
      <c r="H49" s="51">
        <v>2662</v>
      </c>
      <c r="I49" s="51">
        <v>6647</v>
      </c>
      <c r="J49" s="51">
        <v>8907</v>
      </c>
      <c r="K49" s="51">
        <v>13764</v>
      </c>
      <c r="L49" s="51">
        <v>17153</v>
      </c>
      <c r="M49" s="51">
        <v>4976</v>
      </c>
      <c r="N49" s="51">
        <v>23797</v>
      </c>
      <c r="O49" s="51">
        <v>21346</v>
      </c>
      <c r="P49" s="51">
        <v>21663</v>
      </c>
      <c r="Q49" s="51">
        <v>19418</v>
      </c>
      <c r="R49" s="51">
        <v>18732</v>
      </c>
      <c r="S49" s="51">
        <v>14243</v>
      </c>
      <c r="T49" s="51">
        <v>16795</v>
      </c>
      <c r="U49" s="51">
        <v>14559</v>
      </c>
      <c r="V49" s="51">
        <v>14296</v>
      </c>
      <c r="W49" s="51">
        <v>9403</v>
      </c>
      <c r="X49" s="51">
        <v>3097</v>
      </c>
      <c r="Y49" s="51">
        <v>6361</v>
      </c>
      <c r="Z49" s="51">
        <v>275.94339622641513</v>
      </c>
      <c r="AA49" s="51">
        <v>127.18867924528303</v>
      </c>
      <c r="AB49" s="51">
        <v>180.16981132075472</v>
      </c>
      <c r="AC49" s="51">
        <v>0</v>
      </c>
      <c r="AD49" s="51">
        <v>0</v>
      </c>
      <c r="AE49" s="51">
        <v>1200</v>
      </c>
      <c r="AF49" s="51">
        <v>5000</v>
      </c>
      <c r="AG49" s="51">
        <v>6200</v>
      </c>
      <c r="AH49" s="51">
        <v>6200</v>
      </c>
      <c r="AI49" s="51">
        <v>6200</v>
      </c>
      <c r="AJ49" s="51">
        <v>7700</v>
      </c>
      <c r="AK49" s="51">
        <v>11900</v>
      </c>
      <c r="AL49" s="51">
        <v>17200</v>
      </c>
      <c r="AM49" s="51">
        <v>23000</v>
      </c>
      <c r="AN49" s="51">
        <v>19244.924999999999</v>
      </c>
      <c r="AO49" s="51">
        <v>17068.724999999999</v>
      </c>
      <c r="AP49" s="51">
        <v>14935.05</v>
      </c>
      <c r="AQ49" s="51">
        <v>11849.4</v>
      </c>
      <c r="AR49" s="51">
        <v>15851</v>
      </c>
      <c r="AS49" s="51">
        <v>20763</v>
      </c>
      <c r="AT49" s="51">
        <v>21446</v>
      </c>
      <c r="AU49" s="51">
        <v>24476</v>
      </c>
      <c r="AV49" s="51">
        <v>27860</v>
      </c>
      <c r="AW49" s="51">
        <v>33371</v>
      </c>
      <c r="AX49" s="51">
        <v>41691</v>
      </c>
      <c r="AY49" s="51">
        <v>49335</v>
      </c>
      <c r="AZ49" s="51">
        <v>51188</v>
      </c>
      <c r="BA49" s="51">
        <v>63017</v>
      </c>
      <c r="BB49" s="51">
        <v>69791</v>
      </c>
      <c r="BC49" s="51">
        <v>80546</v>
      </c>
      <c r="BD49" s="51">
        <v>81526</v>
      </c>
      <c r="BE49" s="51">
        <v>67778</v>
      </c>
      <c r="BF49" s="51">
        <v>94204</v>
      </c>
      <c r="BG49" s="51">
        <v>140762</v>
      </c>
      <c r="BH49" s="51">
        <v>164612</v>
      </c>
      <c r="BI49" s="51">
        <v>159757</v>
      </c>
      <c r="BJ49" s="51">
        <v>187199</v>
      </c>
      <c r="BK49" s="51">
        <v>197106</v>
      </c>
      <c r="BL49" s="51">
        <v>183389</v>
      </c>
      <c r="BM49" s="51">
        <v>211837</v>
      </c>
      <c r="BN49" s="51">
        <v>225746</v>
      </c>
      <c r="BO49" s="51">
        <v>217387</v>
      </c>
      <c r="BP49" s="51">
        <v>209645</v>
      </c>
      <c r="BQ49" s="51">
        <v>226544</v>
      </c>
      <c r="BR49" s="51">
        <v>227671</v>
      </c>
      <c r="BS49" s="51">
        <v>234630</v>
      </c>
      <c r="BT49" s="51">
        <v>235494</v>
      </c>
      <c r="BU49" s="51">
        <v>226895</v>
      </c>
      <c r="BV49" s="51">
        <v>214590</v>
      </c>
      <c r="BW49" s="51">
        <v>224734</v>
      </c>
      <c r="BX49" s="51">
        <v>0</v>
      </c>
    </row>
    <row r="50" spans="1:76">
      <c r="A50">
        <v>67</v>
      </c>
      <c r="B50" s="181">
        <v>195</v>
      </c>
      <c r="C50" s="51">
        <v>0</v>
      </c>
      <c r="D50" s="51">
        <v>0</v>
      </c>
      <c r="E50" s="51">
        <v>418</v>
      </c>
      <c r="F50" s="51">
        <v>15236</v>
      </c>
      <c r="G50" s="51">
        <v>14779</v>
      </c>
      <c r="H50" s="51">
        <v>18139</v>
      </c>
      <c r="I50" s="51">
        <v>13166</v>
      </c>
      <c r="J50" s="51">
        <v>16558</v>
      </c>
      <c r="K50" s="51">
        <v>22445</v>
      </c>
      <c r="L50" s="51">
        <v>18786</v>
      </c>
      <c r="M50" s="51">
        <v>6364</v>
      </c>
      <c r="N50" s="51">
        <v>23182</v>
      </c>
      <c r="O50" s="51">
        <v>24941</v>
      </c>
      <c r="P50" s="51">
        <v>19820</v>
      </c>
      <c r="Q50" s="51">
        <v>19670</v>
      </c>
      <c r="R50" s="51">
        <v>18674</v>
      </c>
      <c r="S50" s="51">
        <v>16407</v>
      </c>
      <c r="T50" s="51">
        <v>21444</v>
      </c>
      <c r="U50" s="51">
        <v>30217</v>
      </c>
      <c r="V50" s="51">
        <v>34096</v>
      </c>
      <c r="W50" s="51">
        <v>16119</v>
      </c>
      <c r="X50" s="51">
        <v>3684</v>
      </c>
      <c r="Y50" s="51">
        <v>19354</v>
      </c>
      <c r="Z50" s="51">
        <v>1568.3773584905659</v>
      </c>
      <c r="AA50" s="51">
        <v>293.17924528301893</v>
      </c>
      <c r="AB50" s="51">
        <v>726.28301886792462</v>
      </c>
      <c r="AC50" s="51">
        <v>0</v>
      </c>
      <c r="AD50" s="51">
        <v>0</v>
      </c>
      <c r="AE50" s="51">
        <v>20800</v>
      </c>
      <c r="AF50" s="51">
        <v>25400</v>
      </c>
      <c r="AG50" s="51">
        <v>72200</v>
      </c>
      <c r="AH50" s="51">
        <v>128000</v>
      </c>
      <c r="AI50" s="51">
        <v>125700</v>
      </c>
      <c r="AJ50" s="51">
        <v>237500</v>
      </c>
      <c r="AK50" s="51">
        <v>304100</v>
      </c>
      <c r="AL50" s="51">
        <v>401600</v>
      </c>
      <c r="AM50" s="51">
        <v>498400</v>
      </c>
      <c r="AN50" s="51">
        <v>537658.20000000007</v>
      </c>
      <c r="AO50" s="51">
        <v>616782.60000000009</v>
      </c>
      <c r="AP50" s="51">
        <v>685332.22499999998</v>
      </c>
      <c r="AQ50" s="51">
        <v>750980.02500000002</v>
      </c>
      <c r="AR50" s="51">
        <v>1004679</v>
      </c>
      <c r="AS50" s="51">
        <v>1089712</v>
      </c>
      <c r="AT50" s="51">
        <v>960742</v>
      </c>
      <c r="AU50" s="51">
        <v>1083379</v>
      </c>
      <c r="AV50" s="51">
        <v>1213552</v>
      </c>
      <c r="AW50" s="51">
        <v>1409547</v>
      </c>
      <c r="AX50" s="51">
        <v>1450029</v>
      </c>
      <c r="AY50" s="51">
        <v>1446094</v>
      </c>
      <c r="AZ50" s="51">
        <v>1525614</v>
      </c>
      <c r="BA50" s="51">
        <v>1649451</v>
      </c>
      <c r="BB50" s="51">
        <v>1925240</v>
      </c>
      <c r="BC50" s="51">
        <v>1350846</v>
      </c>
      <c r="BD50" s="51">
        <v>1328719</v>
      </c>
      <c r="BE50" s="51">
        <v>1266954</v>
      </c>
      <c r="BF50" s="51">
        <v>1339674</v>
      </c>
      <c r="BG50" s="51">
        <v>1449236</v>
      </c>
      <c r="BH50" s="51">
        <v>2028237</v>
      </c>
      <c r="BI50" s="51">
        <v>2186431</v>
      </c>
      <c r="BJ50" s="51">
        <v>2231436</v>
      </c>
      <c r="BK50" s="51">
        <v>2277136</v>
      </c>
      <c r="BL50" s="51">
        <v>2271262</v>
      </c>
      <c r="BM50" s="51">
        <v>2544281</v>
      </c>
      <c r="BN50" s="51">
        <v>2747184</v>
      </c>
      <c r="BO50" s="51">
        <v>3053252</v>
      </c>
      <c r="BP50" s="51">
        <v>3037819</v>
      </c>
      <c r="BQ50" s="51">
        <v>3247322</v>
      </c>
      <c r="BR50" s="51">
        <v>3310994</v>
      </c>
      <c r="BS50" s="51">
        <v>3426982</v>
      </c>
      <c r="BT50" s="51">
        <v>3553641</v>
      </c>
      <c r="BU50" s="51">
        <v>3362764</v>
      </c>
      <c r="BV50" s="51">
        <v>3738706</v>
      </c>
      <c r="BW50" s="51">
        <v>3114900</v>
      </c>
      <c r="BX50" s="51">
        <v>1721600.9216589862</v>
      </c>
    </row>
    <row r="51" spans="1:76">
      <c r="A51">
        <v>68</v>
      </c>
      <c r="B51" s="181">
        <v>4782</v>
      </c>
      <c r="C51" s="51">
        <v>0</v>
      </c>
      <c r="D51" s="51">
        <v>0</v>
      </c>
      <c r="E51" s="51">
        <v>4</v>
      </c>
      <c r="F51" s="51">
        <v>149</v>
      </c>
      <c r="G51" s="51">
        <v>3588</v>
      </c>
      <c r="H51" s="51">
        <v>6964</v>
      </c>
      <c r="I51" s="51">
        <v>67172</v>
      </c>
      <c r="J51" s="51">
        <v>94735</v>
      </c>
      <c r="K51" s="51">
        <v>98857</v>
      </c>
      <c r="L51" s="51">
        <v>37904</v>
      </c>
      <c r="M51" s="51">
        <v>892</v>
      </c>
      <c r="N51" s="51">
        <v>4248</v>
      </c>
      <c r="O51" s="51">
        <v>6897</v>
      </c>
      <c r="P51" s="51">
        <v>2893</v>
      </c>
      <c r="Q51" s="51">
        <v>31377</v>
      </c>
      <c r="R51" s="51">
        <v>135632</v>
      </c>
      <c r="S51" s="51">
        <v>539</v>
      </c>
      <c r="T51" s="51">
        <v>293</v>
      </c>
      <c r="U51" s="51">
        <v>156</v>
      </c>
      <c r="V51" s="51">
        <v>179</v>
      </c>
      <c r="W51" s="51">
        <v>324</v>
      </c>
      <c r="X51" s="51">
        <v>245</v>
      </c>
      <c r="Y51" s="51">
        <v>1023</v>
      </c>
      <c r="Z51" s="51">
        <v>712.78301886792451</v>
      </c>
      <c r="AA51" s="51">
        <v>1292.6377358490565</v>
      </c>
      <c r="AB51" s="51">
        <v>214.74339622641509</v>
      </c>
      <c r="AC51" s="51">
        <v>0</v>
      </c>
      <c r="AD51" s="51">
        <v>0</v>
      </c>
      <c r="AE51" s="51">
        <v>4100</v>
      </c>
      <c r="AF51" s="51">
        <v>11000</v>
      </c>
      <c r="AG51" s="51">
        <v>15900</v>
      </c>
      <c r="AH51" s="51">
        <v>29300</v>
      </c>
      <c r="AI51" s="51">
        <v>27600</v>
      </c>
      <c r="AJ51" s="51">
        <v>53400</v>
      </c>
      <c r="AK51" s="51">
        <v>65700</v>
      </c>
      <c r="AL51" s="51">
        <v>80900</v>
      </c>
      <c r="AM51" s="51">
        <v>100900</v>
      </c>
      <c r="AN51" s="51">
        <v>99656.775000000009</v>
      </c>
      <c r="AO51" s="51">
        <v>141597.45000000001</v>
      </c>
      <c r="AP51" s="51">
        <v>182620.79999999999</v>
      </c>
      <c r="AQ51" s="51">
        <v>177836.625</v>
      </c>
      <c r="AR51" s="51">
        <v>176324</v>
      </c>
      <c r="AS51" s="51">
        <v>175422</v>
      </c>
      <c r="AT51" s="51">
        <v>190032</v>
      </c>
      <c r="AU51" s="51">
        <v>195773</v>
      </c>
      <c r="AV51" s="51">
        <v>196851</v>
      </c>
      <c r="AW51" s="51">
        <v>263073</v>
      </c>
      <c r="AX51" s="51">
        <v>298583</v>
      </c>
      <c r="AY51" s="51">
        <v>342115</v>
      </c>
      <c r="AZ51" s="51">
        <v>325406</v>
      </c>
      <c r="BA51" s="51">
        <v>393827</v>
      </c>
      <c r="BB51" s="51">
        <v>511053</v>
      </c>
      <c r="BC51" s="51">
        <v>565163</v>
      </c>
      <c r="BD51" s="51">
        <v>629067</v>
      </c>
      <c r="BE51" s="51">
        <v>721762</v>
      </c>
      <c r="BF51" s="51">
        <v>867260</v>
      </c>
      <c r="BG51" s="51">
        <v>1028445</v>
      </c>
      <c r="BH51" s="51">
        <v>820069</v>
      </c>
      <c r="BI51" s="51">
        <v>0</v>
      </c>
      <c r="BJ51" s="51">
        <v>0</v>
      </c>
      <c r="BK51" s="51">
        <v>0</v>
      </c>
      <c r="BL51" s="51">
        <v>0</v>
      </c>
      <c r="BM51" s="51">
        <v>0</v>
      </c>
      <c r="BN51" s="51">
        <v>0</v>
      </c>
      <c r="BO51" s="51">
        <v>0</v>
      </c>
      <c r="BP51" s="51">
        <v>0</v>
      </c>
      <c r="BQ51" s="51">
        <v>0</v>
      </c>
      <c r="BR51" s="51">
        <v>0</v>
      </c>
      <c r="BS51" s="51">
        <v>0</v>
      </c>
      <c r="BT51" s="51">
        <v>0</v>
      </c>
      <c r="BU51" s="51">
        <v>0</v>
      </c>
      <c r="BV51" s="51">
        <v>0</v>
      </c>
      <c r="BW51" s="51">
        <v>0</v>
      </c>
      <c r="BX51" s="51">
        <v>0</v>
      </c>
    </row>
    <row r="52" spans="1:76">
      <c r="A52">
        <v>69</v>
      </c>
      <c r="B52" s="181"/>
      <c r="C52" s="51"/>
      <c r="D52" s="51"/>
      <c r="E52" s="51"/>
      <c r="F52" s="51"/>
      <c r="G52" s="51"/>
      <c r="H52" s="51"/>
      <c r="I52" s="51"/>
      <c r="J52" s="51"/>
      <c r="K52" s="51"/>
      <c r="L52" s="51"/>
      <c r="M52" s="51"/>
      <c r="N52" s="51"/>
      <c r="O52" s="51"/>
      <c r="P52" s="51"/>
      <c r="Q52" s="51"/>
      <c r="R52" s="51"/>
      <c r="S52" s="51"/>
      <c r="T52" s="51"/>
      <c r="U52" s="51"/>
      <c r="V52" s="51"/>
      <c r="W52" s="51"/>
      <c r="X52" s="51"/>
      <c r="Y52" s="51"/>
      <c r="Z52" s="51">
        <v>4.0754716981132075</v>
      </c>
      <c r="AA52" s="51">
        <v>0.50943396226415094</v>
      </c>
      <c r="AB52" s="51">
        <v>1.358490566037736</v>
      </c>
      <c r="AC52" s="51">
        <v>0</v>
      </c>
      <c r="AD52" s="51">
        <v>0</v>
      </c>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v>0</v>
      </c>
    </row>
    <row r="53" spans="1:76">
      <c r="A53">
        <v>71</v>
      </c>
      <c r="B53" s="181">
        <v>73</v>
      </c>
      <c r="C53" s="51">
        <v>0</v>
      </c>
      <c r="D53" s="51">
        <v>0</v>
      </c>
      <c r="E53" s="51">
        <v>7</v>
      </c>
      <c r="F53" s="51">
        <v>301</v>
      </c>
      <c r="G53" s="51">
        <v>923</v>
      </c>
      <c r="H53" s="51">
        <v>1314</v>
      </c>
      <c r="I53" s="51">
        <v>5681</v>
      </c>
      <c r="J53" s="51">
        <v>3531</v>
      </c>
      <c r="K53" s="51">
        <v>2475</v>
      </c>
      <c r="L53" s="51">
        <v>3199</v>
      </c>
      <c r="M53" s="51">
        <v>1133</v>
      </c>
      <c r="N53" s="51">
        <v>8695</v>
      </c>
      <c r="O53" s="51">
        <v>8319</v>
      </c>
      <c r="P53" s="51">
        <v>16359</v>
      </c>
      <c r="Q53" s="51">
        <v>17470</v>
      </c>
      <c r="R53" s="51">
        <v>16327</v>
      </c>
      <c r="S53" s="51">
        <v>9359</v>
      </c>
      <c r="T53" s="51">
        <v>10152</v>
      </c>
      <c r="U53" s="51">
        <v>4228</v>
      </c>
      <c r="V53" s="51">
        <v>9035</v>
      </c>
      <c r="W53" s="51">
        <v>4386</v>
      </c>
      <c r="X53" s="51">
        <v>1818</v>
      </c>
      <c r="Y53" s="51">
        <v>3404</v>
      </c>
      <c r="Z53" s="51">
        <v>0</v>
      </c>
      <c r="AA53" s="51">
        <v>0</v>
      </c>
      <c r="AB53" s="51">
        <v>0</v>
      </c>
      <c r="AC53" s="51">
        <v>288</v>
      </c>
      <c r="AD53" s="51">
        <v>1801.0188679245282</v>
      </c>
      <c r="AE53" s="51">
        <v>800</v>
      </c>
      <c r="AF53" s="51">
        <v>2800</v>
      </c>
      <c r="AG53" s="51">
        <v>14900</v>
      </c>
      <c r="AH53" s="51">
        <v>35400</v>
      </c>
      <c r="AI53" s="51">
        <v>63400</v>
      </c>
      <c r="AJ53" s="51">
        <v>76400</v>
      </c>
      <c r="AK53" s="51">
        <v>103200</v>
      </c>
      <c r="AL53" s="51">
        <v>125900</v>
      </c>
      <c r="AM53" s="51">
        <v>105900</v>
      </c>
      <c r="AN53" s="51">
        <v>93849.524999999994</v>
      </c>
      <c r="AO53" s="51">
        <v>97065.9</v>
      </c>
      <c r="AP53" s="51">
        <v>102525.97500000001</v>
      </c>
      <c r="AQ53" s="51">
        <v>127316.25</v>
      </c>
      <c r="AR53" s="51">
        <v>162291</v>
      </c>
      <c r="AS53" s="51">
        <v>171455</v>
      </c>
      <c r="AT53" s="51">
        <v>165802</v>
      </c>
      <c r="AU53" s="51">
        <v>202009</v>
      </c>
      <c r="AV53" s="51">
        <v>228032</v>
      </c>
      <c r="AW53" s="51">
        <v>243035</v>
      </c>
      <c r="AX53" s="51">
        <v>263138</v>
      </c>
      <c r="AY53" s="51">
        <v>293469</v>
      </c>
      <c r="AZ53" s="51">
        <v>314999</v>
      </c>
      <c r="BA53" s="51">
        <v>341393</v>
      </c>
      <c r="BB53" s="51">
        <v>429571</v>
      </c>
      <c r="BC53" s="51">
        <v>1117700</v>
      </c>
      <c r="BD53" s="51">
        <v>1148854</v>
      </c>
      <c r="BE53" s="51">
        <v>1249188</v>
      </c>
      <c r="BF53" s="51">
        <v>1372996</v>
      </c>
      <c r="BG53" s="51">
        <v>1650292</v>
      </c>
      <c r="BH53" s="51">
        <v>1904992</v>
      </c>
      <c r="BI53" s="51">
        <v>2304911</v>
      </c>
      <c r="BJ53" s="51">
        <v>2692048</v>
      </c>
      <c r="BK53" s="51">
        <v>2943548</v>
      </c>
      <c r="BL53" s="51">
        <v>3228389</v>
      </c>
      <c r="BM53" s="51">
        <v>3439027</v>
      </c>
      <c r="BN53" s="51">
        <v>3347162</v>
      </c>
      <c r="BO53" s="51">
        <v>3537629</v>
      </c>
      <c r="BP53" s="51">
        <v>3759805</v>
      </c>
      <c r="BQ53" s="51">
        <v>3979375</v>
      </c>
      <c r="BR53" s="51">
        <v>4261262</v>
      </c>
      <c r="BS53" s="51">
        <v>4018230</v>
      </c>
      <c r="BT53" s="51">
        <v>4170670</v>
      </c>
      <c r="BU53" s="51">
        <v>4190924</v>
      </c>
      <c r="BV53" s="51">
        <v>4553233</v>
      </c>
      <c r="BW53" s="51">
        <v>4015980</v>
      </c>
      <c r="BX53" s="51">
        <v>1372278.341013825</v>
      </c>
    </row>
    <row r="54" spans="1:76">
      <c r="A54">
        <v>72</v>
      </c>
      <c r="B54" s="181">
        <v>0</v>
      </c>
      <c r="C54" s="51">
        <v>0</v>
      </c>
      <c r="D54" s="51">
        <v>0</v>
      </c>
      <c r="E54" s="51">
        <v>0</v>
      </c>
      <c r="F54" s="51">
        <v>0</v>
      </c>
      <c r="G54" s="51">
        <v>0</v>
      </c>
      <c r="H54" s="51">
        <v>0</v>
      </c>
      <c r="I54" s="51">
        <v>0</v>
      </c>
      <c r="J54" s="51">
        <v>0</v>
      </c>
      <c r="K54" s="51">
        <v>0</v>
      </c>
      <c r="L54" s="51">
        <v>0</v>
      </c>
      <c r="M54" s="51">
        <v>0</v>
      </c>
      <c r="N54" s="51">
        <v>0</v>
      </c>
      <c r="O54" s="51">
        <v>0</v>
      </c>
      <c r="P54" s="51">
        <v>0</v>
      </c>
      <c r="Q54" s="51">
        <v>0</v>
      </c>
      <c r="R54" s="51">
        <v>439</v>
      </c>
      <c r="S54" s="51">
        <v>6093</v>
      </c>
      <c r="T54" s="51">
        <v>4278</v>
      </c>
      <c r="U54" s="51">
        <v>2934</v>
      </c>
      <c r="V54" s="51">
        <v>5026</v>
      </c>
      <c r="W54" s="51">
        <v>3975</v>
      </c>
      <c r="X54" s="51">
        <v>2654</v>
      </c>
      <c r="Y54" s="51">
        <v>4247</v>
      </c>
      <c r="Z54" s="51">
        <v>1558.2735849056605</v>
      </c>
      <c r="AA54" s="51">
        <v>199.50622641509435</v>
      </c>
      <c r="AB54" s="51">
        <v>765.76415094339632</v>
      </c>
      <c r="AC54" s="51">
        <v>0</v>
      </c>
      <c r="AD54" s="51">
        <v>0</v>
      </c>
      <c r="AE54" s="51">
        <v>2300</v>
      </c>
      <c r="AF54" s="51">
        <v>2600</v>
      </c>
      <c r="AG54" s="51">
        <v>5000</v>
      </c>
      <c r="AH54" s="51">
        <v>12900</v>
      </c>
      <c r="AI54" s="51">
        <v>20200</v>
      </c>
      <c r="AJ54" s="51">
        <v>21500</v>
      </c>
      <c r="AK54" s="51">
        <v>23900</v>
      </c>
      <c r="AL54" s="51">
        <v>35100</v>
      </c>
      <c r="AM54" s="51">
        <v>25400</v>
      </c>
      <c r="AN54" s="51">
        <v>23085.250000000004</v>
      </c>
      <c r="AO54" s="51">
        <v>33304.1</v>
      </c>
      <c r="AP54" s="51">
        <v>54508.625</v>
      </c>
      <c r="AQ54" s="51">
        <v>68903.125</v>
      </c>
      <c r="AR54" s="51">
        <v>71437</v>
      </c>
      <c r="AS54" s="51">
        <v>131038</v>
      </c>
      <c r="AT54" s="51">
        <v>82028</v>
      </c>
      <c r="AU54" s="51">
        <v>100072</v>
      </c>
      <c r="AV54" s="51">
        <v>104931</v>
      </c>
      <c r="AW54" s="51">
        <v>91654</v>
      </c>
      <c r="AX54" s="51">
        <v>96301</v>
      </c>
      <c r="AY54" s="51">
        <v>105185</v>
      </c>
      <c r="AZ54" s="51">
        <v>127890</v>
      </c>
      <c r="BA54" s="51">
        <v>149021</v>
      </c>
      <c r="BB54" s="51">
        <v>154788</v>
      </c>
      <c r="BC54" s="51">
        <v>161894</v>
      </c>
      <c r="BD54" s="51">
        <v>174272</v>
      </c>
      <c r="BE54" s="51">
        <v>190742</v>
      </c>
      <c r="BF54" s="51">
        <v>219321</v>
      </c>
      <c r="BG54" s="51">
        <v>303034</v>
      </c>
      <c r="BH54" s="51">
        <v>379913</v>
      </c>
      <c r="BI54" s="51">
        <v>435050</v>
      </c>
      <c r="BJ54" s="51">
        <v>439476</v>
      </c>
      <c r="BK54" s="51">
        <v>525598</v>
      </c>
      <c r="BL54" s="51">
        <v>503695</v>
      </c>
      <c r="BM54" s="51">
        <v>571614</v>
      </c>
      <c r="BN54" s="51">
        <v>556237</v>
      </c>
      <c r="BO54" s="51">
        <v>621445</v>
      </c>
      <c r="BP54" s="51">
        <v>652047</v>
      </c>
      <c r="BQ54" s="51">
        <v>700033</v>
      </c>
      <c r="BR54" s="51">
        <v>738947</v>
      </c>
      <c r="BS54" s="51">
        <v>815699</v>
      </c>
      <c r="BT54" s="51">
        <v>897276</v>
      </c>
      <c r="BU54" s="51">
        <v>977676</v>
      </c>
      <c r="BV54" s="51">
        <v>856304</v>
      </c>
      <c r="BW54" s="51">
        <v>1073751</v>
      </c>
      <c r="BX54" s="51">
        <v>269777.88018433179</v>
      </c>
    </row>
    <row r="55" spans="1:76">
      <c r="A55">
        <v>73</v>
      </c>
      <c r="B55" s="181">
        <v>0</v>
      </c>
      <c r="C55" s="51">
        <v>0</v>
      </c>
      <c r="D55" s="51">
        <v>0</v>
      </c>
      <c r="E55" s="51">
        <v>0</v>
      </c>
      <c r="F55" s="51">
        <v>0</v>
      </c>
      <c r="G55" s="51">
        <v>0</v>
      </c>
      <c r="H55" s="51">
        <v>0</v>
      </c>
      <c r="I55" s="51">
        <v>0</v>
      </c>
      <c r="J55" s="51">
        <v>0</v>
      </c>
      <c r="K55" s="51">
        <v>0</v>
      </c>
      <c r="L55" s="51">
        <v>0</v>
      </c>
      <c r="M55" s="51">
        <v>0</v>
      </c>
      <c r="N55" s="51">
        <v>0</v>
      </c>
      <c r="O55" s="51">
        <v>0</v>
      </c>
      <c r="P55" s="51">
        <v>0</v>
      </c>
      <c r="Q55" s="51">
        <v>0</v>
      </c>
      <c r="R55" s="51">
        <v>0</v>
      </c>
      <c r="S55" s="51">
        <v>9274</v>
      </c>
      <c r="T55" s="51">
        <v>10651</v>
      </c>
      <c r="U55" s="51">
        <v>13614</v>
      </c>
      <c r="V55" s="51">
        <v>25689</v>
      </c>
      <c r="W55" s="51">
        <v>41408</v>
      </c>
      <c r="X55" s="51">
        <v>9727</v>
      </c>
      <c r="Y55" s="51">
        <v>14417</v>
      </c>
      <c r="Z55" s="51">
        <v>1657.628490566038</v>
      </c>
      <c r="AA55" s="51">
        <v>54.169811320754725</v>
      </c>
      <c r="AB55" s="51">
        <v>53.490566037735853</v>
      </c>
      <c r="AC55" s="51">
        <v>187.64150943396228</v>
      </c>
      <c r="AD55" s="51">
        <v>8921.8867924528313</v>
      </c>
      <c r="AE55" s="51">
        <v>20100</v>
      </c>
      <c r="AF55" s="51">
        <v>8600</v>
      </c>
      <c r="AG55" s="51">
        <v>19400</v>
      </c>
      <c r="AH55" s="51">
        <v>38700</v>
      </c>
      <c r="AI55" s="51">
        <v>62800</v>
      </c>
      <c r="AJ55" s="51">
        <v>79900</v>
      </c>
      <c r="AK55" s="51">
        <v>96700</v>
      </c>
      <c r="AL55" s="51">
        <v>96600</v>
      </c>
      <c r="AM55" s="51">
        <v>121900</v>
      </c>
      <c r="AN55" s="51">
        <v>164375.09999999998</v>
      </c>
      <c r="AO55" s="51">
        <v>161025.29999999999</v>
      </c>
      <c r="AP55" s="51">
        <v>147557.70000000001</v>
      </c>
      <c r="AQ55" s="51">
        <v>233590.27499999999</v>
      </c>
      <c r="AR55" s="51">
        <v>323691</v>
      </c>
      <c r="AS55" s="51">
        <v>282287</v>
      </c>
      <c r="AT55" s="51">
        <v>329884</v>
      </c>
      <c r="AU55" s="51">
        <v>414795</v>
      </c>
      <c r="AV55" s="51">
        <v>489000</v>
      </c>
      <c r="AW55" s="51">
        <v>581962</v>
      </c>
      <c r="AX55" s="51">
        <v>566915</v>
      </c>
      <c r="AY55" s="51">
        <v>690107</v>
      </c>
      <c r="AZ55" s="51">
        <v>763481</v>
      </c>
      <c r="BA55" s="51">
        <v>855651</v>
      </c>
      <c r="BB55" s="51">
        <v>919859</v>
      </c>
      <c r="BC55" s="51">
        <v>947691</v>
      </c>
      <c r="BD55" s="51">
        <v>1170535</v>
      </c>
      <c r="BE55" s="51">
        <v>1338909</v>
      </c>
      <c r="BF55" s="51">
        <v>1634375</v>
      </c>
      <c r="BG55" s="51">
        <v>1770229</v>
      </c>
      <c r="BH55" s="51">
        <v>1997205</v>
      </c>
      <c r="BI55" s="51">
        <v>2443125</v>
      </c>
      <c r="BJ55" s="51">
        <v>2772896</v>
      </c>
      <c r="BK55" s="51">
        <v>3120820</v>
      </c>
      <c r="BL55" s="51">
        <v>3251376</v>
      </c>
      <c r="BM55" s="51">
        <v>3380283</v>
      </c>
      <c r="BN55" s="51">
        <v>3428247</v>
      </c>
      <c r="BO55" s="51">
        <v>3369752</v>
      </c>
      <c r="BP55" s="51">
        <v>3456045</v>
      </c>
      <c r="BQ55" s="51">
        <v>3891234</v>
      </c>
      <c r="BR55" s="51">
        <v>4326411</v>
      </c>
      <c r="BS55" s="51">
        <v>4572616</v>
      </c>
      <c r="BT55" s="51">
        <v>4660319</v>
      </c>
      <c r="BU55" s="51">
        <v>4977638</v>
      </c>
      <c r="BV55" s="51">
        <v>5027671</v>
      </c>
      <c r="BW55" s="51">
        <v>4987147</v>
      </c>
      <c r="BX55" s="51">
        <v>2032439.1705069125</v>
      </c>
    </row>
    <row r="56" spans="1:76">
      <c r="A56">
        <v>82</v>
      </c>
      <c r="B56" s="181">
        <v>0</v>
      </c>
      <c r="C56" s="51">
        <v>0</v>
      </c>
      <c r="D56" s="51">
        <v>0</v>
      </c>
      <c r="E56" s="51">
        <v>0</v>
      </c>
      <c r="F56" s="51">
        <v>63</v>
      </c>
      <c r="G56" s="51">
        <v>6</v>
      </c>
      <c r="H56" s="51">
        <v>10</v>
      </c>
      <c r="I56" s="51">
        <v>63</v>
      </c>
      <c r="J56" s="51">
        <v>98</v>
      </c>
      <c r="K56" s="51">
        <v>98</v>
      </c>
      <c r="L56" s="51">
        <v>491</v>
      </c>
      <c r="M56" s="51">
        <v>321</v>
      </c>
      <c r="N56" s="51">
        <v>2311</v>
      </c>
      <c r="O56" s="51">
        <v>1401</v>
      </c>
      <c r="P56" s="51">
        <v>310</v>
      </c>
      <c r="Q56" s="51">
        <v>300</v>
      </c>
      <c r="R56" s="51">
        <v>105</v>
      </c>
      <c r="S56" s="51">
        <v>710</v>
      </c>
      <c r="T56" s="51">
        <v>710</v>
      </c>
      <c r="U56" s="51">
        <v>651</v>
      </c>
      <c r="V56" s="51">
        <v>399</v>
      </c>
      <c r="W56" s="51">
        <v>839</v>
      </c>
      <c r="X56" s="51">
        <v>498</v>
      </c>
      <c r="Y56" s="51">
        <v>947</v>
      </c>
      <c r="Z56" s="51">
        <v>0</v>
      </c>
      <c r="AA56" s="51">
        <v>0</v>
      </c>
      <c r="AB56" s="51">
        <v>0</v>
      </c>
      <c r="AC56" s="51">
        <v>0</v>
      </c>
      <c r="AD56" s="51">
        <v>0</v>
      </c>
      <c r="AE56" s="51">
        <v>0</v>
      </c>
      <c r="AF56" s="51">
        <v>0</v>
      </c>
      <c r="AG56" s="51">
        <v>0</v>
      </c>
      <c r="AH56" s="51">
        <v>0</v>
      </c>
      <c r="AI56" s="51">
        <v>0</v>
      </c>
      <c r="AJ56" s="51">
        <v>100</v>
      </c>
      <c r="AK56" s="51">
        <v>200</v>
      </c>
      <c r="AL56" s="51">
        <v>200</v>
      </c>
      <c r="AM56" s="51">
        <v>300</v>
      </c>
      <c r="AN56" s="51">
        <v>875.02499999999998</v>
      </c>
      <c r="AO56" s="51">
        <v>1330.875</v>
      </c>
      <c r="AP56" s="51">
        <v>1552.5</v>
      </c>
      <c r="AQ56" s="51">
        <v>774.9</v>
      </c>
      <c r="AR56" s="51">
        <v>1118</v>
      </c>
      <c r="AS56" s="51">
        <v>1192</v>
      </c>
      <c r="AT56" s="51">
        <v>1128</v>
      </c>
      <c r="AU56" s="51">
        <v>1062</v>
      </c>
      <c r="AV56" s="51">
        <v>1582</v>
      </c>
      <c r="AW56" s="51">
        <v>3477</v>
      </c>
      <c r="AX56" s="51">
        <v>1726</v>
      </c>
      <c r="AY56" s="51">
        <v>1828</v>
      </c>
      <c r="AZ56" s="51">
        <v>2208</v>
      </c>
      <c r="BA56" s="51">
        <v>3120</v>
      </c>
      <c r="BB56" s="51">
        <v>4205</v>
      </c>
      <c r="BC56" s="51">
        <v>6738</v>
      </c>
      <c r="BD56" s="51">
        <v>7326</v>
      </c>
      <c r="BE56" s="51">
        <v>5537</v>
      </c>
      <c r="BF56" s="51">
        <v>8045</v>
      </c>
      <c r="BG56" s="51">
        <v>12896</v>
      </c>
      <c r="BH56" s="51">
        <v>16884</v>
      </c>
      <c r="BI56" s="51">
        <v>18810</v>
      </c>
      <c r="BJ56" s="51">
        <v>21980</v>
      </c>
      <c r="BK56" s="51">
        <v>21079</v>
      </c>
      <c r="BL56" s="51">
        <v>24482</v>
      </c>
      <c r="BM56" s="51">
        <v>26244</v>
      </c>
      <c r="BN56" s="51">
        <v>27765</v>
      </c>
      <c r="BO56" s="51">
        <v>24203</v>
      </c>
      <c r="BP56" s="51">
        <v>20198</v>
      </c>
      <c r="BQ56" s="51">
        <v>23442</v>
      </c>
      <c r="BR56" s="51">
        <v>25348</v>
      </c>
      <c r="BS56" s="51">
        <v>27980</v>
      </c>
      <c r="BT56" s="51">
        <v>30199</v>
      </c>
      <c r="BU56" s="51">
        <v>33067</v>
      </c>
      <c r="BV56" s="51">
        <v>40295</v>
      </c>
      <c r="BW56" s="51">
        <v>50095</v>
      </c>
      <c r="BX56" s="51">
        <v>42684.331797235027</v>
      </c>
    </row>
    <row r="57" spans="1:76">
      <c r="A57">
        <v>84</v>
      </c>
      <c r="B57" s="181">
        <v>7</v>
      </c>
      <c r="C57" s="51">
        <v>0</v>
      </c>
      <c r="D57" s="51">
        <v>0</v>
      </c>
      <c r="E57" s="51">
        <v>7</v>
      </c>
      <c r="F57" s="51">
        <v>185</v>
      </c>
      <c r="G57" s="51">
        <v>11</v>
      </c>
      <c r="H57" s="51">
        <v>46</v>
      </c>
      <c r="I57" s="51">
        <v>168</v>
      </c>
      <c r="J57" s="51">
        <v>324</v>
      </c>
      <c r="K57" s="51">
        <v>244</v>
      </c>
      <c r="L57" s="51">
        <v>421</v>
      </c>
      <c r="M57" s="51">
        <v>163</v>
      </c>
      <c r="N57" s="51">
        <v>648</v>
      </c>
      <c r="O57" s="51">
        <v>1234</v>
      </c>
      <c r="P57" s="51">
        <v>2244</v>
      </c>
      <c r="Q57" s="51">
        <v>1907</v>
      </c>
      <c r="R57" s="51">
        <v>2172</v>
      </c>
      <c r="S57" s="51">
        <v>3717</v>
      </c>
      <c r="T57" s="51">
        <v>2118</v>
      </c>
      <c r="U57" s="51">
        <v>518</v>
      </c>
      <c r="V57" s="51">
        <v>905</v>
      </c>
      <c r="W57" s="51">
        <v>983</v>
      </c>
      <c r="X57" s="51">
        <v>1294</v>
      </c>
      <c r="Y57" s="51">
        <v>2237</v>
      </c>
      <c r="Z57" s="51">
        <v>0</v>
      </c>
      <c r="AA57" s="51">
        <v>0</v>
      </c>
      <c r="AB57" s="51">
        <v>0</v>
      </c>
      <c r="AC57" s="51">
        <v>0</v>
      </c>
      <c r="AD57" s="51">
        <v>0</v>
      </c>
      <c r="AE57" s="51">
        <v>0</v>
      </c>
      <c r="AF57" s="51">
        <v>0</v>
      </c>
      <c r="AG57" s="51">
        <v>0</v>
      </c>
      <c r="AH57" s="51">
        <v>0</v>
      </c>
      <c r="AI57" s="51">
        <v>0</v>
      </c>
      <c r="AJ57" s="51">
        <v>0</v>
      </c>
      <c r="AK57" s="51">
        <v>0</v>
      </c>
      <c r="AL57" s="51">
        <v>0</v>
      </c>
      <c r="AM57" s="51">
        <v>0</v>
      </c>
      <c r="AN57" s="51">
        <v>1122.3</v>
      </c>
      <c r="AO57" s="51">
        <v>1349.1</v>
      </c>
      <c r="AP57" s="51">
        <v>2007</v>
      </c>
      <c r="AQ57" s="51">
        <v>1777.7250000000001</v>
      </c>
      <c r="AR57" s="51">
        <v>1799</v>
      </c>
      <c r="AS57" s="51">
        <v>2257</v>
      </c>
      <c r="AT57" s="51">
        <v>2235</v>
      </c>
      <c r="AU57" s="51">
        <v>1605</v>
      </c>
      <c r="AV57" s="51">
        <v>1739</v>
      </c>
      <c r="AW57" s="51">
        <v>2644</v>
      </c>
      <c r="AX57" s="51">
        <v>2201</v>
      </c>
      <c r="AY57" s="51">
        <v>2109</v>
      </c>
      <c r="AZ57" s="51">
        <v>2221</v>
      </c>
      <c r="BA57" s="51">
        <v>2042</v>
      </c>
      <c r="BB57" s="51">
        <v>1819</v>
      </c>
      <c r="BC57" s="51">
        <v>1583</v>
      </c>
      <c r="BD57" s="51">
        <v>1766</v>
      </c>
      <c r="BE57" s="51">
        <v>1894</v>
      </c>
      <c r="BF57" s="51">
        <v>2787</v>
      </c>
      <c r="BG57" s="51">
        <v>5307</v>
      </c>
      <c r="BH57" s="51">
        <v>6894</v>
      </c>
      <c r="BI57" s="51">
        <v>5511</v>
      </c>
      <c r="BJ57" s="51">
        <v>6052</v>
      </c>
      <c r="BK57" s="51">
        <v>7579</v>
      </c>
      <c r="BL57" s="51">
        <v>7618</v>
      </c>
      <c r="BM57" s="51">
        <v>8333</v>
      </c>
      <c r="BN57" s="51">
        <v>9171</v>
      </c>
      <c r="BO57" s="51">
        <v>10248</v>
      </c>
      <c r="BP57" s="51">
        <v>13112</v>
      </c>
      <c r="BQ57" s="51">
        <v>6122</v>
      </c>
      <c r="BR57" s="51">
        <v>6098</v>
      </c>
      <c r="BS57" s="51">
        <v>5475</v>
      </c>
      <c r="BT57" s="51">
        <v>6273</v>
      </c>
      <c r="BU57" s="51">
        <v>4847</v>
      </c>
      <c r="BV57" s="51">
        <v>5529</v>
      </c>
      <c r="BW57" s="51">
        <v>17175</v>
      </c>
      <c r="BX57" s="51">
        <v>32263.133640552998</v>
      </c>
    </row>
    <row r="58" spans="1:76">
      <c r="A58">
        <v>85</v>
      </c>
      <c r="B58" s="181">
        <v>307</v>
      </c>
      <c r="C58" s="51">
        <v>0</v>
      </c>
      <c r="D58" s="51">
        <v>0</v>
      </c>
      <c r="E58" s="51">
        <v>0</v>
      </c>
      <c r="F58" s="51">
        <v>7</v>
      </c>
      <c r="G58" s="51">
        <v>1875</v>
      </c>
      <c r="H58" s="51">
        <v>1338</v>
      </c>
      <c r="I58" s="51">
        <v>4740</v>
      </c>
      <c r="J58" s="51">
        <v>5172</v>
      </c>
      <c r="K58" s="51">
        <v>7577</v>
      </c>
      <c r="L58" s="51">
        <v>19412</v>
      </c>
      <c r="M58" s="51">
        <v>12602</v>
      </c>
      <c r="N58" s="51">
        <v>27944</v>
      </c>
      <c r="O58" s="51">
        <v>24396</v>
      </c>
      <c r="P58" s="51">
        <v>15871</v>
      </c>
      <c r="Q58" s="51">
        <v>10208</v>
      </c>
      <c r="R58" s="51">
        <v>10521</v>
      </c>
      <c r="S58" s="51">
        <v>12342</v>
      </c>
      <c r="T58" s="51">
        <v>4857</v>
      </c>
      <c r="U58" s="51">
        <v>3901</v>
      </c>
      <c r="V58" s="51">
        <v>2849</v>
      </c>
      <c r="W58" s="51">
        <v>2609</v>
      </c>
      <c r="X58" s="51">
        <v>2925</v>
      </c>
      <c r="Y58" s="51">
        <v>7025</v>
      </c>
      <c r="Z58" s="51">
        <v>1649.5471698113208</v>
      </c>
      <c r="AA58" s="51">
        <v>3451.3301886792451</v>
      </c>
      <c r="AB58" s="51">
        <v>726.19811320754718</v>
      </c>
      <c r="AC58" s="51">
        <v>0</v>
      </c>
      <c r="AD58" s="51">
        <v>0</v>
      </c>
      <c r="AE58" s="51">
        <v>300</v>
      </c>
      <c r="AF58" s="51">
        <v>500</v>
      </c>
      <c r="AG58" s="51">
        <v>700</v>
      </c>
      <c r="AH58" s="51">
        <v>200</v>
      </c>
      <c r="AI58" s="51">
        <v>100</v>
      </c>
      <c r="AJ58" s="51">
        <v>300</v>
      </c>
      <c r="AK58" s="51">
        <v>300</v>
      </c>
      <c r="AL58" s="51">
        <v>500</v>
      </c>
      <c r="AM58" s="51">
        <v>500</v>
      </c>
      <c r="AN58" s="51">
        <v>3350.0250000000001</v>
      </c>
      <c r="AO58" s="51">
        <v>3230.55</v>
      </c>
      <c r="AP58" s="51">
        <v>3553.65</v>
      </c>
      <c r="AQ58" s="51">
        <v>6566.85</v>
      </c>
      <c r="AR58" s="51">
        <v>6157</v>
      </c>
      <c r="AS58" s="51">
        <v>5292</v>
      </c>
      <c r="AT58" s="51">
        <v>1130</v>
      </c>
      <c r="AU58" s="51">
        <v>2623</v>
      </c>
      <c r="AV58" s="51">
        <v>2862</v>
      </c>
      <c r="AW58" s="51">
        <v>3923</v>
      </c>
      <c r="AX58" s="51">
        <v>3636</v>
      </c>
      <c r="AY58" s="51">
        <v>5157</v>
      </c>
      <c r="AZ58" s="51">
        <v>4853</v>
      </c>
      <c r="BA58" s="51">
        <v>6187</v>
      </c>
      <c r="BB58" s="51">
        <v>5629</v>
      </c>
      <c r="BC58" s="51">
        <v>5971</v>
      </c>
      <c r="BD58" s="51">
        <v>6102</v>
      </c>
      <c r="BE58" s="51">
        <v>6517</v>
      </c>
      <c r="BF58" s="51">
        <v>7249</v>
      </c>
      <c r="BG58" s="51">
        <v>7778</v>
      </c>
      <c r="BH58" s="51">
        <v>9119</v>
      </c>
      <c r="BI58" s="51">
        <v>10099</v>
      </c>
      <c r="BJ58" s="51">
        <v>8827</v>
      </c>
      <c r="BK58" s="51">
        <v>9942</v>
      </c>
      <c r="BL58" s="51">
        <v>8882</v>
      </c>
      <c r="BM58" s="51">
        <v>9770</v>
      </c>
      <c r="BN58" s="51">
        <v>17712</v>
      </c>
      <c r="BO58" s="51">
        <v>17165</v>
      </c>
      <c r="BP58" s="51">
        <v>15643</v>
      </c>
      <c r="BQ58" s="51">
        <v>16625</v>
      </c>
      <c r="BR58" s="51">
        <v>17921</v>
      </c>
      <c r="BS58" s="51">
        <v>18538</v>
      </c>
      <c r="BT58" s="51">
        <v>18616</v>
      </c>
      <c r="BU58" s="51">
        <v>18131</v>
      </c>
      <c r="BV58" s="51">
        <v>19494</v>
      </c>
      <c r="BW58" s="51">
        <v>43231</v>
      </c>
      <c r="BX58" s="51">
        <v>9988.9400921658998</v>
      </c>
    </row>
    <row r="59" spans="1:76">
      <c r="A59">
        <v>86</v>
      </c>
      <c r="B59" s="181">
        <v>0</v>
      </c>
      <c r="C59" s="51">
        <v>0</v>
      </c>
      <c r="D59" s="51">
        <v>0</v>
      </c>
      <c r="E59" s="51">
        <v>0</v>
      </c>
      <c r="F59" s="51">
        <v>0</v>
      </c>
      <c r="G59" s="51">
        <v>0</v>
      </c>
      <c r="H59" s="51">
        <v>7</v>
      </c>
      <c r="I59" s="51">
        <v>829</v>
      </c>
      <c r="J59" s="51">
        <v>1126</v>
      </c>
      <c r="K59" s="51">
        <v>2276</v>
      </c>
      <c r="L59" s="51">
        <v>2387</v>
      </c>
      <c r="M59" s="51">
        <v>551</v>
      </c>
      <c r="N59" s="51">
        <v>1509</v>
      </c>
      <c r="O59" s="51">
        <v>331</v>
      </c>
      <c r="P59" s="51">
        <v>153</v>
      </c>
      <c r="Q59" s="51">
        <v>439</v>
      </c>
      <c r="R59" s="51">
        <v>98</v>
      </c>
      <c r="S59" s="51">
        <v>1167</v>
      </c>
      <c r="T59" s="51">
        <v>772</v>
      </c>
      <c r="U59" s="51">
        <v>1098</v>
      </c>
      <c r="V59" s="51">
        <v>1429</v>
      </c>
      <c r="W59" s="51">
        <v>1326</v>
      </c>
      <c r="X59" s="51">
        <v>1160</v>
      </c>
      <c r="Y59" s="51">
        <v>1070</v>
      </c>
      <c r="Z59" s="51">
        <v>290.81886792452832</v>
      </c>
      <c r="AA59" s="51">
        <v>103.04320754716981</v>
      </c>
      <c r="AB59" s="51">
        <v>163.15471698113208</v>
      </c>
      <c r="AC59" s="51">
        <v>0</v>
      </c>
      <c r="AD59" s="51">
        <v>0</v>
      </c>
      <c r="AE59" s="51">
        <v>9700</v>
      </c>
      <c r="AF59" s="51">
        <v>16400</v>
      </c>
      <c r="AG59" s="51">
        <v>17700</v>
      </c>
      <c r="AH59" s="51">
        <v>3700</v>
      </c>
      <c r="AI59" s="51">
        <v>5900</v>
      </c>
      <c r="AJ59" s="51">
        <v>9700</v>
      </c>
      <c r="AK59" s="51">
        <v>11300</v>
      </c>
      <c r="AL59" s="51">
        <v>10600</v>
      </c>
      <c r="AM59" s="51">
        <v>10800</v>
      </c>
      <c r="AN59" s="51">
        <v>12582.674999999999</v>
      </c>
      <c r="AO59" s="51">
        <v>20307.150000000001</v>
      </c>
      <c r="AP59" s="51">
        <v>19138.5</v>
      </c>
      <c r="AQ59" s="51">
        <v>24073.875000000004</v>
      </c>
      <c r="AR59" s="51">
        <v>18905</v>
      </c>
      <c r="AS59" s="51">
        <v>25786</v>
      </c>
      <c r="AT59" s="51">
        <v>22379</v>
      </c>
      <c r="AU59" s="51">
        <v>25257</v>
      </c>
      <c r="AV59" s="51">
        <v>29927</v>
      </c>
      <c r="AW59" s="51">
        <v>31894</v>
      </c>
      <c r="AX59" s="51">
        <v>34392</v>
      </c>
      <c r="AY59" s="51">
        <v>26524</v>
      </c>
      <c r="AZ59" s="51">
        <v>36327</v>
      </c>
      <c r="BA59" s="51">
        <v>41505</v>
      </c>
      <c r="BB59" s="51">
        <v>44711</v>
      </c>
      <c r="BC59" s="51">
        <v>50391</v>
      </c>
      <c r="BD59" s="51">
        <v>59287</v>
      </c>
      <c r="BE59" s="51">
        <v>67562</v>
      </c>
      <c r="BF59" s="51">
        <v>66292</v>
      </c>
      <c r="BG59" s="51">
        <v>118693</v>
      </c>
      <c r="BH59" s="51">
        <v>81473</v>
      </c>
      <c r="BI59" s="51">
        <v>99069</v>
      </c>
      <c r="BJ59" s="51">
        <v>98920</v>
      </c>
      <c r="BK59" s="51">
        <v>106193</v>
      </c>
      <c r="BL59" s="51">
        <v>106803</v>
      </c>
      <c r="BM59" s="51">
        <v>116981</v>
      </c>
      <c r="BN59" s="51">
        <v>125586</v>
      </c>
      <c r="BO59" s="51">
        <v>123873</v>
      </c>
      <c r="BP59" s="51">
        <v>135371</v>
      </c>
      <c r="BQ59" s="51">
        <v>145877</v>
      </c>
      <c r="BR59" s="51">
        <v>163113</v>
      </c>
      <c r="BS59" s="51">
        <v>177701</v>
      </c>
      <c r="BT59" s="51">
        <v>185272</v>
      </c>
      <c r="BU59" s="51">
        <v>190631</v>
      </c>
      <c r="BV59" s="51">
        <v>190422</v>
      </c>
      <c r="BW59" s="51">
        <v>253506</v>
      </c>
      <c r="BX59" s="51">
        <v>114036.40552995392</v>
      </c>
    </row>
    <row r="60" spans="1:76">
      <c r="A60">
        <v>89</v>
      </c>
      <c r="B60" s="181">
        <v>308</v>
      </c>
      <c r="C60" s="51">
        <v>0</v>
      </c>
      <c r="D60" s="51">
        <v>0</v>
      </c>
      <c r="E60" s="51">
        <v>146</v>
      </c>
      <c r="F60" s="51">
        <v>930</v>
      </c>
      <c r="G60" s="51">
        <v>1399</v>
      </c>
      <c r="H60" s="51">
        <v>2694</v>
      </c>
      <c r="I60" s="51">
        <v>7285</v>
      </c>
      <c r="J60" s="51">
        <v>7904</v>
      </c>
      <c r="K60" s="51">
        <v>10151</v>
      </c>
      <c r="L60" s="51">
        <v>39413</v>
      </c>
      <c r="M60" s="51">
        <v>12269</v>
      </c>
      <c r="N60" s="51">
        <v>66944</v>
      </c>
      <c r="O60" s="51">
        <v>76990</v>
      </c>
      <c r="P60" s="51">
        <v>50022</v>
      </c>
      <c r="Q60" s="51">
        <v>54605</v>
      </c>
      <c r="R60" s="51">
        <v>28961</v>
      </c>
      <c r="S60" s="51">
        <v>26103</v>
      </c>
      <c r="T60" s="51">
        <v>14987</v>
      </c>
      <c r="U60" s="51">
        <v>7624</v>
      </c>
      <c r="V60" s="51">
        <v>9808</v>
      </c>
      <c r="W60" s="51">
        <v>10315</v>
      </c>
      <c r="X60" s="51">
        <v>5089</v>
      </c>
      <c r="Y60" s="51">
        <v>4709</v>
      </c>
      <c r="Z60" s="51">
        <v>0</v>
      </c>
      <c r="AA60" s="51">
        <v>0</v>
      </c>
      <c r="AB60" s="51">
        <v>0</v>
      </c>
      <c r="AC60" s="51">
        <v>0</v>
      </c>
      <c r="AD60" s="51">
        <v>0</v>
      </c>
      <c r="AE60" s="51">
        <v>4200</v>
      </c>
      <c r="AF60" s="51">
        <v>5400</v>
      </c>
      <c r="AG60" s="51">
        <v>5200</v>
      </c>
      <c r="AH60" s="51">
        <v>10100</v>
      </c>
      <c r="AI60" s="51">
        <v>15500</v>
      </c>
      <c r="AJ60" s="51">
        <v>13700</v>
      </c>
      <c r="AK60" s="51">
        <v>13400</v>
      </c>
      <c r="AL60" s="51">
        <v>12700</v>
      </c>
      <c r="AM60" s="51">
        <v>12300</v>
      </c>
      <c r="AN60" s="51">
        <v>21969.224999999999</v>
      </c>
      <c r="AO60" s="51">
        <v>14475.599999999999</v>
      </c>
      <c r="AP60" s="51">
        <v>13630.95</v>
      </c>
      <c r="AQ60" s="51">
        <v>12298.274999999998</v>
      </c>
      <c r="AR60" s="51">
        <v>13526</v>
      </c>
      <c r="AS60" s="51">
        <v>15131</v>
      </c>
      <c r="AT60" s="51">
        <v>17580</v>
      </c>
      <c r="AU60" s="51">
        <v>17930</v>
      </c>
      <c r="AV60" s="51">
        <v>19609</v>
      </c>
      <c r="AW60" s="51">
        <v>21523</v>
      </c>
      <c r="AX60" s="51">
        <v>21201</v>
      </c>
      <c r="AY60" s="51">
        <v>22675</v>
      </c>
      <c r="AZ60" s="51">
        <v>23742</v>
      </c>
      <c r="BA60" s="51">
        <v>25022</v>
      </c>
      <c r="BB60" s="51">
        <v>26329</v>
      </c>
      <c r="BC60" s="51">
        <v>31283</v>
      </c>
      <c r="BD60" s="51">
        <v>34772</v>
      </c>
      <c r="BE60" s="51">
        <v>42074</v>
      </c>
      <c r="BF60" s="51">
        <v>50852</v>
      </c>
      <c r="BG60" s="51">
        <v>67033</v>
      </c>
      <c r="BH60" s="51">
        <v>73888</v>
      </c>
      <c r="BI60" s="51">
        <v>83343</v>
      </c>
      <c r="BJ60" s="51">
        <v>91254</v>
      </c>
      <c r="BK60" s="51">
        <v>103793</v>
      </c>
      <c r="BL60" s="51">
        <v>106622</v>
      </c>
      <c r="BM60" s="51">
        <v>112864</v>
      </c>
      <c r="BN60" s="51">
        <v>113261</v>
      </c>
      <c r="BO60" s="51">
        <v>116327</v>
      </c>
      <c r="BP60" s="51">
        <v>126134</v>
      </c>
      <c r="BQ60" s="51">
        <v>130457</v>
      </c>
      <c r="BR60" s="51">
        <v>139036</v>
      </c>
      <c r="BS60" s="51">
        <v>135279</v>
      </c>
      <c r="BT60" s="51">
        <v>135895</v>
      </c>
      <c r="BU60" s="51">
        <v>145192</v>
      </c>
      <c r="BV60" s="51">
        <v>161069</v>
      </c>
      <c r="BW60" s="51">
        <v>274832</v>
      </c>
      <c r="BX60" s="51">
        <v>22593.548387096776</v>
      </c>
    </row>
    <row r="61" spans="1:76" ht="13.8" thickBot="1">
      <c r="A61" s="2">
        <v>95</v>
      </c>
      <c r="B61" s="3">
        <v>0</v>
      </c>
      <c r="C61" s="2">
        <v>0</v>
      </c>
      <c r="D61" s="2">
        <v>0</v>
      </c>
      <c r="E61" s="2">
        <v>0</v>
      </c>
      <c r="F61" s="2">
        <v>0</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60.113207547169814</v>
      </c>
      <c r="AA61" s="2">
        <v>5.2641509433962268</v>
      </c>
      <c r="AB61" s="2">
        <v>0</v>
      </c>
      <c r="AC61" s="2">
        <v>0</v>
      </c>
      <c r="AD61" s="2">
        <v>0</v>
      </c>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row>
    <row r="62" spans="1:76">
      <c r="A62" s="178" t="s">
        <v>403</v>
      </c>
    </row>
    <row r="63" spans="1:76" ht="14.4">
      <c r="A63" s="185" t="s">
        <v>404</v>
      </c>
    </row>
    <row r="64" spans="1:76">
      <c r="A64" s="178" t="s">
        <v>375</v>
      </c>
    </row>
    <row r="65" spans="1:1" ht="14.4">
      <c r="A65" s="185" t="s">
        <v>405</v>
      </c>
    </row>
  </sheetData>
  <mergeCells count="2">
    <mergeCell ref="A1:J1"/>
    <mergeCell ref="A2:J2"/>
  </mergeCells>
  <phoneticPr fontId="3"/>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8"/>
  <sheetViews>
    <sheetView showGridLines="0" zoomScaleNormal="100" workbookViewId="0">
      <pane xSplit="1" ySplit="6" topLeftCell="B7" activePane="bottomRight" state="frozen"/>
      <selection activeCell="H17" sqref="H17"/>
      <selection pane="topRight" activeCell="H17" sqref="H17"/>
      <selection pane="bottomLeft" activeCell="H17" sqref="H17"/>
      <selection pane="bottomRight" activeCell="A2" sqref="A2"/>
    </sheetView>
  </sheetViews>
  <sheetFormatPr defaultColWidth="13" defaultRowHeight="13.8"/>
  <cols>
    <col min="1" max="16384" width="13" style="190"/>
  </cols>
  <sheetData>
    <row r="1" spans="1:76" s="188" customFormat="1" ht="26.4">
      <c r="A1" s="187" t="s">
        <v>437</v>
      </c>
      <c r="B1" s="187"/>
      <c r="C1" s="187"/>
      <c r="D1" s="187"/>
      <c r="E1" s="187"/>
      <c r="F1" s="187"/>
      <c r="G1" s="187"/>
      <c r="H1" s="187"/>
      <c r="I1" s="187"/>
      <c r="J1" s="187"/>
    </row>
    <row r="2" spans="1:76" s="188" customFormat="1" ht="21">
      <c r="A2" s="187" t="s">
        <v>440</v>
      </c>
      <c r="B2" s="187"/>
      <c r="C2" s="187"/>
      <c r="D2" s="187"/>
      <c r="E2" s="187"/>
      <c r="F2" s="187"/>
      <c r="G2" s="187"/>
      <c r="H2" s="187"/>
      <c r="I2" s="187"/>
      <c r="J2" s="214"/>
    </row>
    <row r="3" spans="1:76" s="188" customFormat="1" ht="21">
      <c r="A3" s="187"/>
      <c r="B3" s="187"/>
      <c r="C3" s="187"/>
      <c r="D3" s="187"/>
      <c r="E3" s="187"/>
      <c r="F3" s="187"/>
      <c r="G3" s="187"/>
      <c r="H3" s="187"/>
      <c r="I3" s="187"/>
      <c r="J3" s="214"/>
    </row>
    <row r="4" spans="1:76" ht="18">
      <c r="A4" s="228" t="s">
        <v>431</v>
      </c>
      <c r="B4" s="228"/>
      <c r="C4" s="228"/>
      <c r="D4" s="228"/>
      <c r="E4" s="228"/>
      <c r="F4" s="228"/>
      <c r="G4" s="228"/>
      <c r="H4" s="228"/>
      <c r="I4" s="228"/>
    </row>
    <row r="5" spans="1:76" ht="6.9" customHeight="1" thickBot="1"/>
    <row r="6" spans="1:76">
      <c r="A6" s="226" t="s">
        <v>401</v>
      </c>
      <c r="B6" s="227">
        <v>1918</v>
      </c>
      <c r="C6" s="227">
        <v>1919</v>
      </c>
      <c r="D6" s="227">
        <v>1920</v>
      </c>
      <c r="E6" s="227">
        <v>1921</v>
      </c>
      <c r="F6" s="227" t="s">
        <v>45</v>
      </c>
      <c r="G6" s="227" t="s">
        <v>46</v>
      </c>
      <c r="H6" s="227" t="s">
        <v>47</v>
      </c>
      <c r="I6" s="227" t="s">
        <v>48</v>
      </c>
      <c r="J6" s="227" t="s">
        <v>49</v>
      </c>
      <c r="K6" s="227" t="s">
        <v>50</v>
      </c>
      <c r="L6" s="227" t="s">
        <v>51</v>
      </c>
      <c r="M6" s="227" t="s">
        <v>52</v>
      </c>
      <c r="N6" s="227" t="s">
        <v>53</v>
      </c>
      <c r="O6" s="227">
        <v>1930</v>
      </c>
      <c r="P6" s="227">
        <v>1931</v>
      </c>
      <c r="Q6" s="227">
        <v>1932</v>
      </c>
      <c r="R6" s="227">
        <v>1933</v>
      </c>
      <c r="S6" s="227">
        <v>1934</v>
      </c>
      <c r="T6" s="227">
        <v>1935</v>
      </c>
      <c r="U6" s="227">
        <v>1936</v>
      </c>
      <c r="V6" s="227">
        <v>1937</v>
      </c>
      <c r="W6" s="227">
        <v>1938</v>
      </c>
      <c r="X6" s="227">
        <v>1939</v>
      </c>
      <c r="Y6" s="227">
        <v>1940</v>
      </c>
      <c r="Z6" s="227">
        <v>1941</v>
      </c>
      <c r="AA6" s="227">
        <v>1942</v>
      </c>
      <c r="AB6" s="227">
        <v>1943</v>
      </c>
      <c r="AC6" s="227">
        <v>1944</v>
      </c>
      <c r="AD6" s="227">
        <v>1945</v>
      </c>
      <c r="AE6" s="227">
        <v>1946</v>
      </c>
      <c r="AF6" s="227">
        <v>1947</v>
      </c>
      <c r="AG6" s="227">
        <v>1948</v>
      </c>
      <c r="AH6" s="227">
        <v>1949</v>
      </c>
      <c r="AI6" s="227">
        <v>1950</v>
      </c>
      <c r="AJ6" s="227">
        <v>1951</v>
      </c>
      <c r="AK6" s="227">
        <v>1952</v>
      </c>
      <c r="AL6" s="227">
        <v>1953</v>
      </c>
      <c r="AM6" s="227">
        <v>1954</v>
      </c>
      <c r="AN6" s="227">
        <v>1955</v>
      </c>
      <c r="AO6" s="227">
        <v>1956</v>
      </c>
      <c r="AP6" s="227">
        <v>1957</v>
      </c>
      <c r="AQ6" s="227">
        <v>1958</v>
      </c>
      <c r="AR6" s="227">
        <v>1959</v>
      </c>
      <c r="AS6" s="227">
        <v>1960</v>
      </c>
      <c r="AT6" s="227">
        <v>1961</v>
      </c>
      <c r="AU6" s="227">
        <v>1962</v>
      </c>
      <c r="AV6" s="227">
        <v>1963</v>
      </c>
      <c r="AW6" s="227">
        <v>1964</v>
      </c>
      <c r="AX6" s="227">
        <v>1965</v>
      </c>
      <c r="AY6" s="227">
        <v>1966</v>
      </c>
      <c r="AZ6" s="227">
        <v>1967</v>
      </c>
      <c r="BA6" s="227">
        <v>1968</v>
      </c>
      <c r="BB6" s="227">
        <v>1969</v>
      </c>
      <c r="BC6" s="227">
        <v>1970</v>
      </c>
      <c r="BD6" s="227">
        <v>1971</v>
      </c>
      <c r="BE6" s="227">
        <v>1972</v>
      </c>
      <c r="BF6" s="227">
        <v>1973</v>
      </c>
      <c r="BG6" s="227">
        <v>1974</v>
      </c>
      <c r="BH6" s="227">
        <v>1975</v>
      </c>
      <c r="BI6" s="227">
        <v>1976</v>
      </c>
      <c r="BJ6" s="227">
        <v>1977</v>
      </c>
      <c r="BK6" s="227">
        <v>1978</v>
      </c>
      <c r="BL6" s="227">
        <v>1979</v>
      </c>
      <c r="BM6" s="227">
        <v>1980</v>
      </c>
      <c r="BN6" s="227">
        <v>1981</v>
      </c>
      <c r="BO6" s="227">
        <v>1982</v>
      </c>
      <c r="BP6" s="227">
        <v>1983</v>
      </c>
      <c r="BQ6" s="227">
        <v>1984</v>
      </c>
      <c r="BR6" s="227">
        <v>1985</v>
      </c>
      <c r="BS6" s="227">
        <v>1986</v>
      </c>
      <c r="BT6" s="227">
        <v>1987</v>
      </c>
      <c r="BU6" s="227">
        <v>1988</v>
      </c>
      <c r="BV6" s="227">
        <v>1989</v>
      </c>
      <c r="BW6" s="227">
        <v>1990</v>
      </c>
      <c r="BX6" s="199">
        <v>1991</v>
      </c>
    </row>
    <row r="7" spans="1:76">
      <c r="A7" s="225" t="s">
        <v>390</v>
      </c>
      <c r="B7" s="216">
        <v>0</v>
      </c>
      <c r="C7" s="216">
        <v>0</v>
      </c>
      <c r="D7" s="216">
        <v>0</v>
      </c>
      <c r="E7" s="216">
        <v>16.650000000000002</v>
      </c>
      <c r="F7" s="216">
        <v>68.850000000000009</v>
      </c>
      <c r="G7" s="216">
        <v>0.67500000000000004</v>
      </c>
      <c r="H7" s="216">
        <v>4.5</v>
      </c>
      <c r="I7" s="216">
        <v>1862.1000000000001</v>
      </c>
      <c r="J7" s="216">
        <v>2235.6</v>
      </c>
      <c r="K7" s="216">
        <v>2496.6</v>
      </c>
      <c r="L7" s="216">
        <v>2510.7750000000001</v>
      </c>
      <c r="M7" s="216">
        <v>591.30000000000007</v>
      </c>
      <c r="N7" s="216">
        <v>2495.25</v>
      </c>
      <c r="O7" s="216">
        <v>344.25</v>
      </c>
      <c r="P7" s="216">
        <v>291.60000000000002</v>
      </c>
      <c r="Q7" s="216">
        <v>213.07500000000002</v>
      </c>
      <c r="R7" s="216">
        <v>25.2</v>
      </c>
      <c r="S7" s="216">
        <v>40.050000000000004</v>
      </c>
      <c r="T7" s="216">
        <v>30.6</v>
      </c>
      <c r="U7" s="216">
        <v>24.975000000000001</v>
      </c>
      <c r="V7" s="216">
        <v>21.824999999999999</v>
      </c>
      <c r="W7" s="216">
        <v>14.625</v>
      </c>
      <c r="X7" s="216">
        <v>1.125</v>
      </c>
      <c r="Y7" s="216">
        <v>33.75</v>
      </c>
      <c r="Z7" s="216">
        <v>1.4900943396226416</v>
      </c>
      <c r="AA7" s="216">
        <v>0</v>
      </c>
      <c r="AB7" s="216">
        <v>0</v>
      </c>
      <c r="AC7" s="216">
        <v>0</v>
      </c>
      <c r="AD7" s="216">
        <v>0</v>
      </c>
      <c r="AE7" s="216">
        <v>0</v>
      </c>
      <c r="AF7" s="216">
        <v>0</v>
      </c>
      <c r="AG7" s="216">
        <v>0</v>
      </c>
      <c r="AH7" s="216">
        <v>0</v>
      </c>
      <c r="AI7" s="216">
        <v>0</v>
      </c>
      <c r="AJ7" s="216">
        <v>0</v>
      </c>
      <c r="AK7" s="216">
        <v>0</v>
      </c>
      <c r="AL7" s="216">
        <v>0</v>
      </c>
      <c r="AM7" s="216">
        <v>0</v>
      </c>
      <c r="AN7" s="216">
        <v>627.29999999999995</v>
      </c>
      <c r="AO7" s="216">
        <v>459.9</v>
      </c>
      <c r="AP7" s="216">
        <v>478.35</v>
      </c>
      <c r="AQ7" s="216">
        <v>2785.2750000000001</v>
      </c>
      <c r="AR7" s="216">
        <v>2661</v>
      </c>
      <c r="AS7" s="216">
        <v>2986</v>
      </c>
      <c r="AT7" s="216">
        <v>1269</v>
      </c>
      <c r="AU7" s="216">
        <v>1172</v>
      </c>
      <c r="AV7" s="216">
        <v>877</v>
      </c>
      <c r="AW7" s="216">
        <v>300</v>
      </c>
      <c r="AX7" s="216">
        <v>346</v>
      </c>
      <c r="AY7" s="216">
        <v>263</v>
      </c>
      <c r="AZ7" s="216">
        <v>143</v>
      </c>
      <c r="BA7" s="216">
        <v>0</v>
      </c>
      <c r="BB7" s="216">
        <v>0</v>
      </c>
      <c r="BC7" s="216">
        <v>0</v>
      </c>
      <c r="BD7" s="216">
        <v>0</v>
      </c>
      <c r="BE7" s="216">
        <v>0</v>
      </c>
      <c r="BF7" s="216">
        <v>0</v>
      </c>
      <c r="BG7" s="216">
        <v>0</v>
      </c>
      <c r="BH7" s="216">
        <v>0</v>
      </c>
      <c r="BI7" s="216">
        <v>0</v>
      </c>
      <c r="BJ7" s="216">
        <v>0</v>
      </c>
      <c r="BK7" s="216">
        <v>0</v>
      </c>
      <c r="BL7" s="216">
        <v>0</v>
      </c>
      <c r="BM7" s="216">
        <v>0</v>
      </c>
      <c r="BN7" s="216">
        <v>0</v>
      </c>
      <c r="BO7" s="216">
        <v>0</v>
      </c>
      <c r="BP7" s="216">
        <v>0</v>
      </c>
      <c r="BQ7" s="216">
        <v>0</v>
      </c>
      <c r="BR7" s="216">
        <v>0</v>
      </c>
      <c r="BS7" s="216">
        <v>0</v>
      </c>
      <c r="BT7" s="216">
        <v>0</v>
      </c>
      <c r="BU7" s="216">
        <v>0</v>
      </c>
      <c r="BV7" s="216">
        <v>0</v>
      </c>
      <c r="BW7" s="216">
        <v>0</v>
      </c>
      <c r="BX7" s="217">
        <v>5841.4746543778801</v>
      </c>
    </row>
    <row r="8" spans="1:76">
      <c r="A8" s="225" t="s">
        <v>391</v>
      </c>
      <c r="B8" s="216">
        <v>2.25</v>
      </c>
      <c r="C8" s="216">
        <v>19.8</v>
      </c>
      <c r="D8" s="216">
        <v>0</v>
      </c>
      <c r="E8" s="216">
        <v>62.774999999999999</v>
      </c>
      <c r="F8" s="216">
        <v>0</v>
      </c>
      <c r="G8" s="216">
        <v>15.075000000000001</v>
      </c>
      <c r="H8" s="216">
        <v>315.90000000000003</v>
      </c>
      <c r="I8" s="216">
        <v>4835.0250000000005</v>
      </c>
      <c r="J8" s="216">
        <v>4118.8500000000004</v>
      </c>
      <c r="K8" s="216">
        <v>9401.1750000000011</v>
      </c>
      <c r="L8" s="216">
        <v>19030.5</v>
      </c>
      <c r="M8" s="216">
        <v>8399.0249999999996</v>
      </c>
      <c r="N8" s="216">
        <v>21241.575000000001</v>
      </c>
      <c r="O8" s="216">
        <v>12660.075000000001</v>
      </c>
      <c r="P8" s="216">
        <v>8497.125</v>
      </c>
      <c r="Q8" s="216">
        <v>4071.8250000000003</v>
      </c>
      <c r="R8" s="216">
        <v>2219.1750000000002</v>
      </c>
      <c r="S8" s="216">
        <v>1737.9</v>
      </c>
      <c r="T8" s="216">
        <v>1703.25</v>
      </c>
      <c r="U8" s="216">
        <v>1759.2750000000001</v>
      </c>
      <c r="V8" s="216">
        <v>1444.2750000000001</v>
      </c>
      <c r="W8" s="216">
        <v>492.75</v>
      </c>
      <c r="X8" s="216">
        <v>210.375</v>
      </c>
      <c r="Y8" s="216">
        <v>314.10000000000002</v>
      </c>
      <c r="Z8" s="216">
        <v>1095.9911320754718</v>
      </c>
      <c r="AA8" s="216">
        <v>1051.3341509433965</v>
      </c>
      <c r="AB8" s="216">
        <v>229.89481132075474</v>
      </c>
      <c r="AC8" s="216">
        <v>0</v>
      </c>
      <c r="AD8" s="216">
        <v>0</v>
      </c>
      <c r="AE8" s="216">
        <v>0</v>
      </c>
      <c r="AF8" s="216">
        <v>0</v>
      </c>
      <c r="AG8" s="216">
        <v>1300</v>
      </c>
      <c r="AH8" s="216">
        <v>12300</v>
      </c>
      <c r="AI8" s="216">
        <v>15800</v>
      </c>
      <c r="AJ8" s="216">
        <v>14100</v>
      </c>
      <c r="AK8" s="216">
        <v>14800</v>
      </c>
      <c r="AL8" s="216">
        <v>16000</v>
      </c>
      <c r="AM8" s="216">
        <v>18700</v>
      </c>
      <c r="AN8" s="216">
        <v>5333.85</v>
      </c>
      <c r="AO8" s="216">
        <v>14221.35</v>
      </c>
      <c r="AP8" s="216">
        <v>33475.5</v>
      </c>
      <c r="AQ8" s="216">
        <v>15489.9</v>
      </c>
      <c r="AR8" s="216">
        <v>78992</v>
      </c>
      <c r="AS8" s="216">
        <v>36740</v>
      </c>
      <c r="AT8" s="216">
        <v>29544</v>
      </c>
      <c r="AU8" s="216">
        <v>61825</v>
      </c>
      <c r="AV8" s="216">
        <v>89662</v>
      </c>
      <c r="AW8" s="216">
        <v>27511</v>
      </c>
      <c r="AX8" s="216">
        <v>15119</v>
      </c>
      <c r="AY8" s="216">
        <v>68959</v>
      </c>
      <c r="AZ8" s="216">
        <v>99028</v>
      </c>
      <c r="BA8" s="216">
        <v>74070</v>
      </c>
      <c r="BB8" s="216">
        <v>55929</v>
      </c>
      <c r="BC8" s="216">
        <v>33488</v>
      </c>
      <c r="BD8" s="216">
        <v>24026</v>
      </c>
      <c r="BE8" s="216">
        <v>39411</v>
      </c>
      <c r="BF8" s="216">
        <v>54451</v>
      </c>
      <c r="BG8" s="216">
        <v>41399</v>
      </c>
      <c r="BH8" s="216">
        <v>36575</v>
      </c>
      <c r="BI8" s="216">
        <v>37152</v>
      </c>
      <c r="BJ8" s="216">
        <v>28736</v>
      </c>
      <c r="BK8" s="216">
        <v>35165</v>
      </c>
      <c r="BL8" s="216">
        <v>28800</v>
      </c>
      <c r="BM8" s="216">
        <v>32121</v>
      </c>
      <c r="BN8" s="216">
        <v>70673</v>
      </c>
      <c r="BO8" s="216">
        <v>34786</v>
      </c>
      <c r="BP8" s="216">
        <v>30234</v>
      </c>
      <c r="BQ8" s="216">
        <v>32780</v>
      </c>
      <c r="BR8" s="216">
        <v>32959</v>
      </c>
      <c r="BS8" s="216">
        <v>33708</v>
      </c>
      <c r="BT8" s="216">
        <v>36874</v>
      </c>
      <c r="BU8" s="216">
        <v>33938</v>
      </c>
      <c r="BV8" s="216">
        <v>29280</v>
      </c>
      <c r="BW8" s="216">
        <v>38902</v>
      </c>
      <c r="BX8" s="217">
        <v>5038.7096774193551</v>
      </c>
    </row>
    <row r="9" spans="1:76">
      <c r="A9" s="225" t="s">
        <v>392</v>
      </c>
      <c r="B9" s="216">
        <v>11.025</v>
      </c>
      <c r="C9" s="216">
        <v>0</v>
      </c>
      <c r="D9" s="216">
        <v>0</v>
      </c>
      <c r="E9" s="216">
        <v>0</v>
      </c>
      <c r="F9" s="216">
        <v>0</v>
      </c>
      <c r="G9" s="216">
        <v>1035</v>
      </c>
      <c r="H9" s="216">
        <v>7219.5749999999998</v>
      </c>
      <c r="I9" s="216">
        <v>20181.600000000002</v>
      </c>
      <c r="J9" s="216">
        <v>18538.650000000001</v>
      </c>
      <c r="K9" s="216">
        <v>22936.05</v>
      </c>
      <c r="L9" s="216">
        <v>32178.375</v>
      </c>
      <c r="M9" s="216">
        <v>8790.5249999999996</v>
      </c>
      <c r="N9" s="216">
        <v>19315.350000000002</v>
      </c>
      <c r="O9" s="216">
        <v>3055.9500000000003</v>
      </c>
      <c r="P9" s="216">
        <v>4507.2</v>
      </c>
      <c r="Q9" s="216">
        <v>1311.75</v>
      </c>
      <c r="R9" s="216">
        <v>232.875</v>
      </c>
      <c r="S9" s="216">
        <v>196.875</v>
      </c>
      <c r="T9" s="216">
        <v>10.125</v>
      </c>
      <c r="U9" s="216">
        <v>80.100000000000009</v>
      </c>
      <c r="V9" s="216">
        <v>83.025000000000006</v>
      </c>
      <c r="W9" s="216">
        <v>117</v>
      </c>
      <c r="X9" s="216">
        <v>74.25</v>
      </c>
      <c r="Y9" s="216">
        <v>188.77500000000001</v>
      </c>
      <c r="Z9" s="216">
        <v>86.463679245283032</v>
      </c>
      <c r="AA9" s="216">
        <v>41.340566037735854</v>
      </c>
      <c r="AB9" s="216">
        <v>4.05</v>
      </c>
      <c r="AC9" s="216">
        <v>0</v>
      </c>
      <c r="AD9" s="216">
        <v>0.91698113207547172</v>
      </c>
      <c r="AE9" s="216">
        <v>0</v>
      </c>
      <c r="AF9" s="216">
        <v>0</v>
      </c>
      <c r="AG9" s="216">
        <v>0</v>
      </c>
      <c r="AH9" s="216">
        <v>0</v>
      </c>
      <c r="AI9" s="216">
        <v>0</v>
      </c>
      <c r="AJ9" s="216">
        <v>0</v>
      </c>
      <c r="AK9" s="216">
        <v>0</v>
      </c>
      <c r="AL9" s="216">
        <v>0</v>
      </c>
      <c r="AM9" s="216">
        <v>0</v>
      </c>
      <c r="AN9" s="216">
        <v>886.5</v>
      </c>
      <c r="AO9" s="216">
        <v>1856.7</v>
      </c>
      <c r="AP9" s="216">
        <v>6136.875</v>
      </c>
      <c r="AQ9" s="216">
        <v>1352.7</v>
      </c>
      <c r="AR9" s="216">
        <v>2733</v>
      </c>
      <c r="AS9" s="216">
        <v>5977</v>
      </c>
      <c r="AT9" s="216">
        <v>5874</v>
      </c>
      <c r="AU9" s="216">
        <v>8757</v>
      </c>
      <c r="AV9" s="216">
        <v>8902</v>
      </c>
      <c r="AW9" s="216">
        <v>9990</v>
      </c>
      <c r="AX9" s="216">
        <v>13278</v>
      </c>
      <c r="AY9" s="216">
        <v>16228</v>
      </c>
      <c r="AZ9" s="216">
        <v>13382</v>
      </c>
      <c r="BA9" s="216">
        <v>19796</v>
      </c>
      <c r="BB9" s="216">
        <v>19206</v>
      </c>
      <c r="BC9" s="216">
        <v>18372</v>
      </c>
      <c r="BD9" s="216">
        <v>17271</v>
      </c>
      <c r="BE9" s="216">
        <v>20303</v>
      </c>
      <c r="BF9" s="216">
        <v>24024</v>
      </c>
      <c r="BG9" s="216">
        <v>23644</v>
      </c>
      <c r="BH9" s="216">
        <v>24894</v>
      </c>
      <c r="BI9" s="216">
        <v>27113</v>
      </c>
      <c r="BJ9" s="216">
        <v>27151</v>
      </c>
      <c r="BK9" s="216">
        <v>27463</v>
      </c>
      <c r="BL9" s="216">
        <v>31263</v>
      </c>
      <c r="BM9" s="216">
        <v>31249</v>
      </c>
      <c r="BN9" s="216">
        <v>37869</v>
      </c>
      <c r="BO9" s="216">
        <v>31375</v>
      </c>
      <c r="BP9" s="216">
        <v>35823</v>
      </c>
      <c r="BQ9" s="216">
        <v>33731</v>
      </c>
      <c r="BR9" s="216">
        <v>36229</v>
      </c>
      <c r="BS9" s="216">
        <v>33945</v>
      </c>
      <c r="BT9" s="216">
        <v>35037</v>
      </c>
      <c r="BU9" s="216">
        <v>33804</v>
      </c>
      <c r="BV9" s="216">
        <v>33895</v>
      </c>
      <c r="BW9" s="216">
        <v>31664</v>
      </c>
      <c r="BX9" s="217">
        <v>117752.99539170507</v>
      </c>
    </row>
    <row r="10" spans="1:76">
      <c r="A10" s="225" t="s">
        <v>393</v>
      </c>
      <c r="B10" s="216">
        <v>1.8</v>
      </c>
      <c r="C10" s="216">
        <v>0</v>
      </c>
      <c r="D10" s="216">
        <v>21.150000000000002</v>
      </c>
      <c r="E10" s="216">
        <v>287.32499999999999</v>
      </c>
      <c r="F10" s="216">
        <v>706.05000000000007</v>
      </c>
      <c r="G10" s="216">
        <v>783.22500000000002</v>
      </c>
      <c r="H10" s="216">
        <v>5389.875</v>
      </c>
      <c r="I10" s="216">
        <v>13623.975</v>
      </c>
      <c r="J10" s="216">
        <v>16130.25</v>
      </c>
      <c r="K10" s="216">
        <v>14381.325000000001</v>
      </c>
      <c r="L10" s="216">
        <v>15212.475</v>
      </c>
      <c r="M10" s="216">
        <v>5014.3500000000004</v>
      </c>
      <c r="N10" s="216">
        <v>19294.650000000001</v>
      </c>
      <c r="O10" s="216">
        <v>33674.400000000001</v>
      </c>
      <c r="P10" s="216">
        <v>24212.025000000001</v>
      </c>
      <c r="Q10" s="216">
        <v>11178.675000000001</v>
      </c>
      <c r="R10" s="216">
        <v>8709.9750000000004</v>
      </c>
      <c r="S10" s="216">
        <v>5519.4750000000004</v>
      </c>
      <c r="T10" s="216">
        <v>2877.9749999999999</v>
      </c>
      <c r="U10" s="216">
        <v>3851.7750000000001</v>
      </c>
      <c r="V10" s="216">
        <v>4110.9750000000004</v>
      </c>
      <c r="W10" s="216">
        <v>4234.2750000000005</v>
      </c>
      <c r="X10" s="216">
        <v>877.95</v>
      </c>
      <c r="Y10" s="216">
        <v>619.20000000000005</v>
      </c>
      <c r="Z10" s="216">
        <v>304.23905660377363</v>
      </c>
      <c r="AA10" s="216">
        <v>26.687971698113206</v>
      </c>
      <c r="AB10" s="216">
        <v>36.492028301886791</v>
      </c>
      <c r="AC10" s="216">
        <v>38.245754716981132</v>
      </c>
      <c r="AD10" s="216">
        <v>116.26556603773585</v>
      </c>
      <c r="AE10" s="216">
        <v>2200</v>
      </c>
      <c r="AF10" s="216">
        <v>5900</v>
      </c>
      <c r="AG10" s="216">
        <v>6900</v>
      </c>
      <c r="AH10" s="216">
        <v>4700</v>
      </c>
      <c r="AI10" s="216">
        <v>8100</v>
      </c>
      <c r="AJ10" s="216">
        <v>7300</v>
      </c>
      <c r="AK10" s="216">
        <v>9000</v>
      </c>
      <c r="AL10" s="216">
        <v>15000</v>
      </c>
      <c r="AM10" s="216">
        <v>14800</v>
      </c>
      <c r="AN10" s="216">
        <v>13784.85</v>
      </c>
      <c r="AO10" s="216">
        <v>17296.875</v>
      </c>
      <c r="AP10" s="216">
        <v>16823.924999999999</v>
      </c>
      <c r="AQ10" s="216">
        <v>19748.025000000001</v>
      </c>
      <c r="AR10" s="216">
        <v>30267</v>
      </c>
      <c r="AS10" s="216">
        <v>32553</v>
      </c>
      <c r="AT10" s="216">
        <v>36190</v>
      </c>
      <c r="AU10" s="216">
        <v>37194</v>
      </c>
      <c r="AV10" s="216">
        <v>43363</v>
      </c>
      <c r="AW10" s="216">
        <v>43356</v>
      </c>
      <c r="AX10" s="216">
        <v>50458</v>
      </c>
      <c r="AY10" s="216">
        <v>59006</v>
      </c>
      <c r="AZ10" s="216">
        <v>56427</v>
      </c>
      <c r="BA10" s="216">
        <v>64571</v>
      </c>
      <c r="BB10" s="216">
        <v>64738</v>
      </c>
      <c r="BC10" s="216">
        <v>71600</v>
      </c>
      <c r="BD10" s="216">
        <v>78677</v>
      </c>
      <c r="BE10" s="216">
        <v>72864</v>
      </c>
      <c r="BF10" s="216">
        <v>88268</v>
      </c>
      <c r="BG10" s="216">
        <v>116014</v>
      </c>
      <c r="BH10" s="216">
        <v>149044</v>
      </c>
      <c r="BI10" s="216">
        <v>145878</v>
      </c>
      <c r="BJ10" s="216">
        <v>140567</v>
      </c>
      <c r="BK10" s="216">
        <v>163075</v>
      </c>
      <c r="BL10" s="216">
        <v>199463</v>
      </c>
      <c r="BM10" s="216">
        <v>193431</v>
      </c>
      <c r="BN10" s="216">
        <v>183549</v>
      </c>
      <c r="BO10" s="216">
        <v>163398</v>
      </c>
      <c r="BP10" s="216">
        <v>265762</v>
      </c>
      <c r="BQ10" s="216">
        <v>298368</v>
      </c>
      <c r="BR10" s="216">
        <v>334689</v>
      </c>
      <c r="BS10" s="216">
        <v>410819</v>
      </c>
      <c r="BT10" s="216">
        <v>400277</v>
      </c>
      <c r="BU10" s="216">
        <v>475745</v>
      </c>
      <c r="BV10" s="216">
        <v>445590</v>
      </c>
      <c r="BW10" s="216">
        <v>538200</v>
      </c>
      <c r="BX10" s="217">
        <v>574090.78341013822</v>
      </c>
    </row>
    <row r="11" spans="1:76">
      <c r="A11" s="225" t="s">
        <v>394</v>
      </c>
      <c r="B11" s="216">
        <v>141.30000000000001</v>
      </c>
      <c r="C11" s="216">
        <v>0</v>
      </c>
      <c r="D11" s="216">
        <v>182.02500000000001</v>
      </c>
      <c r="E11" s="216">
        <v>49.95</v>
      </c>
      <c r="F11" s="216">
        <v>6.9750000000000005</v>
      </c>
      <c r="G11" s="216">
        <v>30514.05</v>
      </c>
      <c r="H11" s="216">
        <v>114896.02500000001</v>
      </c>
      <c r="I11" s="216">
        <v>40962.6</v>
      </c>
      <c r="J11" s="216">
        <v>125467.65000000001</v>
      </c>
      <c r="K11" s="216">
        <v>160896.15</v>
      </c>
      <c r="L11" s="216">
        <v>30623.174999999999</v>
      </c>
      <c r="M11" s="216">
        <v>6351.5250000000005</v>
      </c>
      <c r="N11" s="216">
        <v>20631.600000000002</v>
      </c>
      <c r="O11" s="216">
        <v>164976.30000000002</v>
      </c>
      <c r="P11" s="216">
        <v>127897.875</v>
      </c>
      <c r="Q11" s="216">
        <v>49469.4</v>
      </c>
      <c r="R11" s="216">
        <v>39594.825000000004</v>
      </c>
      <c r="S11" s="216">
        <v>24130.350000000002</v>
      </c>
      <c r="T11" s="216">
        <v>32868.224999999999</v>
      </c>
      <c r="U11" s="216">
        <v>9761.625</v>
      </c>
      <c r="V11" s="216">
        <v>46585.35</v>
      </c>
      <c r="W11" s="216">
        <v>54367.200000000004</v>
      </c>
      <c r="X11" s="216">
        <v>8205.3000000000011</v>
      </c>
      <c r="Y11" s="216">
        <v>56144.25</v>
      </c>
      <c r="Z11" s="216">
        <v>10274.208113207547</v>
      </c>
      <c r="AA11" s="216">
        <v>528.98349056603786</v>
      </c>
      <c r="AB11" s="216">
        <v>826.88773584905664</v>
      </c>
      <c r="AC11" s="216">
        <v>1543.317452830189</v>
      </c>
      <c r="AD11" s="216">
        <v>3928.194339622642</v>
      </c>
      <c r="AE11" s="216">
        <v>133600</v>
      </c>
      <c r="AF11" s="216">
        <v>87500</v>
      </c>
      <c r="AG11" s="216">
        <v>392700</v>
      </c>
      <c r="AH11" s="216">
        <v>204500</v>
      </c>
      <c r="AI11" s="216">
        <v>207300</v>
      </c>
      <c r="AJ11" s="216">
        <v>325400</v>
      </c>
      <c r="AK11" s="216">
        <v>436100</v>
      </c>
      <c r="AL11" s="216">
        <v>289300</v>
      </c>
      <c r="AM11" s="216">
        <v>277300</v>
      </c>
      <c r="AN11" s="216">
        <v>269199.22499999998</v>
      </c>
      <c r="AO11" s="216">
        <v>214979.4</v>
      </c>
      <c r="AP11" s="216">
        <v>522627.52500000002</v>
      </c>
      <c r="AQ11" s="216">
        <v>342534.60000000003</v>
      </c>
      <c r="AR11" s="216">
        <v>458334</v>
      </c>
      <c r="AS11" s="216">
        <v>427313</v>
      </c>
      <c r="AT11" s="216">
        <v>447155</v>
      </c>
      <c r="AU11" s="216">
        <v>499514</v>
      </c>
      <c r="AV11" s="216">
        <v>405365</v>
      </c>
      <c r="AW11" s="216">
        <v>245474</v>
      </c>
      <c r="AX11" s="216">
        <v>305855</v>
      </c>
      <c r="AY11" s="216">
        <v>271382</v>
      </c>
      <c r="AZ11" s="216">
        <v>449116</v>
      </c>
      <c r="BA11" s="216">
        <v>410658</v>
      </c>
      <c r="BB11" s="216">
        <v>538857</v>
      </c>
      <c r="BC11" s="216">
        <v>436112</v>
      </c>
      <c r="BD11" s="216">
        <v>614713</v>
      </c>
      <c r="BE11" s="216">
        <v>327722</v>
      </c>
      <c r="BF11" s="216">
        <v>443037</v>
      </c>
      <c r="BG11" s="216">
        <v>800865</v>
      </c>
      <c r="BH11" s="216">
        <v>490570</v>
      </c>
      <c r="BI11" s="216">
        <v>300057</v>
      </c>
      <c r="BJ11" s="216">
        <v>507748</v>
      </c>
      <c r="BK11" s="216">
        <v>267688</v>
      </c>
      <c r="BL11" s="216">
        <v>518738</v>
      </c>
      <c r="BM11" s="216">
        <v>349220</v>
      </c>
      <c r="BN11" s="216">
        <v>500003</v>
      </c>
      <c r="BO11" s="216">
        <v>401419</v>
      </c>
      <c r="BP11" s="216">
        <v>317528</v>
      </c>
      <c r="BQ11" s="216">
        <v>352572</v>
      </c>
      <c r="BR11" s="216">
        <v>313597</v>
      </c>
      <c r="BS11" s="216">
        <v>223848</v>
      </c>
      <c r="BT11" s="216">
        <v>192918</v>
      </c>
      <c r="BU11" s="216">
        <v>193802</v>
      </c>
      <c r="BV11" s="216">
        <v>213224</v>
      </c>
      <c r="BW11" s="216">
        <v>176905</v>
      </c>
      <c r="BX11" s="217">
        <v>0</v>
      </c>
    </row>
    <row r="12" spans="1:76">
      <c r="A12" s="225" t="s">
        <v>395</v>
      </c>
      <c r="B12" s="216">
        <v>22.725000000000001</v>
      </c>
      <c r="C12" s="216">
        <v>0</v>
      </c>
      <c r="D12" s="216">
        <v>0</v>
      </c>
      <c r="E12" s="216">
        <v>1.8</v>
      </c>
      <c r="F12" s="216">
        <v>7.875</v>
      </c>
      <c r="G12" s="216">
        <v>29.25</v>
      </c>
      <c r="H12" s="216">
        <v>188.77500000000001</v>
      </c>
      <c r="I12" s="216">
        <v>434.7</v>
      </c>
      <c r="J12" s="216">
        <v>1538.55</v>
      </c>
      <c r="K12" s="216">
        <v>3131.1</v>
      </c>
      <c r="L12" s="216">
        <v>6320.7</v>
      </c>
      <c r="M12" s="216">
        <v>4378.7250000000004</v>
      </c>
      <c r="N12" s="216">
        <v>8579.25</v>
      </c>
      <c r="O12" s="216">
        <v>4240.8</v>
      </c>
      <c r="P12" s="216">
        <v>4457.4750000000004</v>
      </c>
      <c r="Q12" s="216">
        <v>3723.3</v>
      </c>
      <c r="R12" s="216">
        <v>1805.4</v>
      </c>
      <c r="S12" s="216">
        <v>1841.8500000000001</v>
      </c>
      <c r="T12" s="216">
        <v>1232.1000000000001</v>
      </c>
      <c r="U12" s="216">
        <v>468</v>
      </c>
      <c r="V12" s="216">
        <v>590.625</v>
      </c>
      <c r="W12" s="216">
        <v>461.47500000000002</v>
      </c>
      <c r="X12" s="216">
        <v>305.32499999999999</v>
      </c>
      <c r="Y12" s="216">
        <v>394.875</v>
      </c>
      <c r="Z12" s="216">
        <v>1375.6363726415095</v>
      </c>
      <c r="AA12" s="216">
        <v>36.602830188679249</v>
      </c>
      <c r="AB12" s="216">
        <v>25.331603773584909</v>
      </c>
      <c r="AC12" s="216">
        <v>0</v>
      </c>
      <c r="AD12" s="216">
        <v>64.608962264150961</v>
      </c>
      <c r="AE12" s="216">
        <v>0</v>
      </c>
      <c r="AF12" s="216">
        <v>0</v>
      </c>
      <c r="AG12" s="216">
        <v>0</v>
      </c>
      <c r="AH12" s="216">
        <v>0</v>
      </c>
      <c r="AI12" s="216">
        <v>0</v>
      </c>
      <c r="AJ12" s="216">
        <v>0</v>
      </c>
      <c r="AK12" s="216">
        <v>0</v>
      </c>
      <c r="AL12" s="216">
        <v>0</v>
      </c>
      <c r="AM12" s="216">
        <v>0</v>
      </c>
      <c r="AN12" s="216">
        <v>649.79999999999995</v>
      </c>
      <c r="AO12" s="216">
        <v>856.125</v>
      </c>
      <c r="AP12" s="216">
        <v>1635.9749999999999</v>
      </c>
      <c r="AQ12" s="216">
        <v>950.17500000000007</v>
      </c>
      <c r="AR12" s="216">
        <v>1664</v>
      </c>
      <c r="AS12" s="216">
        <v>7472</v>
      </c>
      <c r="AT12" s="216">
        <v>2274</v>
      </c>
      <c r="AU12" s="216">
        <v>7921</v>
      </c>
      <c r="AV12" s="216">
        <v>6943</v>
      </c>
      <c r="AW12" s="216">
        <v>6047</v>
      </c>
      <c r="AX12" s="216">
        <v>11893</v>
      </c>
      <c r="AY12" s="216">
        <v>12328</v>
      </c>
      <c r="AZ12" s="216">
        <v>6957</v>
      </c>
      <c r="BA12" s="216">
        <v>10320</v>
      </c>
      <c r="BB12" s="216">
        <v>12015</v>
      </c>
      <c r="BC12" s="216">
        <v>14829</v>
      </c>
      <c r="BD12" s="216">
        <v>14502</v>
      </c>
      <c r="BE12" s="216">
        <v>13052</v>
      </c>
      <c r="BF12" s="216">
        <v>19250</v>
      </c>
      <c r="BG12" s="216">
        <v>22924</v>
      </c>
      <c r="BH12" s="216">
        <v>22741</v>
      </c>
      <c r="BI12" s="216">
        <v>18701</v>
      </c>
      <c r="BJ12" s="216">
        <v>21987</v>
      </c>
      <c r="BK12" s="216">
        <v>19525</v>
      </c>
      <c r="BL12" s="216">
        <v>20832</v>
      </c>
      <c r="BM12" s="216">
        <v>30630</v>
      </c>
      <c r="BN12" s="216">
        <v>33258</v>
      </c>
      <c r="BO12" s="216">
        <v>31299</v>
      </c>
      <c r="BP12" s="216">
        <v>35767</v>
      </c>
      <c r="BQ12" s="216">
        <v>36120</v>
      </c>
      <c r="BR12" s="216">
        <v>35439</v>
      </c>
      <c r="BS12" s="216">
        <v>33206</v>
      </c>
      <c r="BT12" s="216">
        <v>48811</v>
      </c>
      <c r="BU12" s="216">
        <v>48938</v>
      </c>
      <c r="BV12" s="216">
        <v>46494</v>
      </c>
      <c r="BW12" s="216">
        <v>95481</v>
      </c>
      <c r="BX12" s="217">
        <v>0</v>
      </c>
    </row>
    <row r="13" spans="1:76">
      <c r="A13" s="225" t="s">
        <v>396</v>
      </c>
      <c r="B13" s="216">
        <v>8.3250000000000011</v>
      </c>
      <c r="C13" s="216">
        <v>0</v>
      </c>
      <c r="D13" s="216">
        <v>0.67500000000000004</v>
      </c>
      <c r="E13" s="216">
        <v>27.225000000000001</v>
      </c>
      <c r="F13" s="216">
        <v>148.5</v>
      </c>
      <c r="G13" s="216">
        <v>9.4500000000000011</v>
      </c>
      <c r="H13" s="216">
        <v>2517.0750000000003</v>
      </c>
      <c r="I13" s="216">
        <v>11077.2</v>
      </c>
      <c r="J13" s="216">
        <v>14967.45</v>
      </c>
      <c r="K13" s="216">
        <v>24931.125</v>
      </c>
      <c r="L13" s="216">
        <v>29811.600000000002</v>
      </c>
      <c r="M13" s="216">
        <v>3903.5250000000001</v>
      </c>
      <c r="N13" s="216">
        <v>28883.924999999999</v>
      </c>
      <c r="O13" s="216">
        <v>24530.400000000001</v>
      </c>
      <c r="P13" s="216">
        <v>29719.575000000001</v>
      </c>
      <c r="Q13" s="216">
        <v>12663</v>
      </c>
      <c r="R13" s="216">
        <v>6887.7</v>
      </c>
      <c r="S13" s="216">
        <v>6108.9750000000004</v>
      </c>
      <c r="T13" s="216">
        <v>5372.1</v>
      </c>
      <c r="U13" s="216">
        <v>6953.1750000000002</v>
      </c>
      <c r="V13" s="216">
        <v>6661.8</v>
      </c>
      <c r="W13" s="216">
        <v>6218.1</v>
      </c>
      <c r="X13" s="216">
        <v>2258.3250000000003</v>
      </c>
      <c r="Y13" s="216">
        <v>3633.9749999999999</v>
      </c>
      <c r="Z13" s="216">
        <v>788.46622641509441</v>
      </c>
      <c r="AA13" s="216">
        <v>265.73349056603774</v>
      </c>
      <c r="AB13" s="216">
        <v>211.16929245283018</v>
      </c>
      <c r="AC13" s="216">
        <v>2089.6089622641512</v>
      </c>
      <c r="AD13" s="216">
        <v>3407.6165094339626</v>
      </c>
      <c r="AE13" s="216">
        <v>23100</v>
      </c>
      <c r="AF13" s="216">
        <v>8800</v>
      </c>
      <c r="AG13" s="216">
        <v>5800</v>
      </c>
      <c r="AH13" s="216">
        <v>12300</v>
      </c>
      <c r="AI13" s="216">
        <v>18100</v>
      </c>
      <c r="AJ13" s="216">
        <v>24300</v>
      </c>
      <c r="AK13" s="216">
        <v>26000</v>
      </c>
      <c r="AL13" s="216">
        <v>33500</v>
      </c>
      <c r="AM13" s="216">
        <v>25200</v>
      </c>
      <c r="AN13" s="216">
        <v>25193.025000000001</v>
      </c>
      <c r="AO13" s="216">
        <v>23279.175000000003</v>
      </c>
      <c r="AP13" s="216">
        <v>31367.7</v>
      </c>
      <c r="AQ13" s="216">
        <v>29983.95</v>
      </c>
      <c r="AR13" s="216">
        <v>26705</v>
      </c>
      <c r="AS13" s="216">
        <v>29804</v>
      </c>
      <c r="AT13" s="216">
        <v>81058</v>
      </c>
      <c r="AU13" s="216">
        <v>62969</v>
      </c>
      <c r="AV13" s="216">
        <v>106168</v>
      </c>
      <c r="AW13" s="216">
        <v>70544</v>
      </c>
      <c r="AX13" s="216">
        <v>53333</v>
      </c>
      <c r="AY13" s="216">
        <v>72162</v>
      </c>
      <c r="AZ13" s="216">
        <v>66671</v>
      </c>
      <c r="BA13" s="216">
        <v>87828</v>
      </c>
      <c r="BB13" s="216">
        <v>93739</v>
      </c>
      <c r="BC13" s="216">
        <v>101715</v>
      </c>
      <c r="BD13" s="216">
        <v>108178</v>
      </c>
      <c r="BE13" s="216">
        <v>13046</v>
      </c>
      <c r="BF13" s="216">
        <v>12619</v>
      </c>
      <c r="BG13" s="216">
        <v>41480</v>
      </c>
      <c r="BH13" s="216">
        <v>28026</v>
      </c>
      <c r="BI13" s="216">
        <v>29633</v>
      </c>
      <c r="BJ13" s="216">
        <v>27621</v>
      </c>
      <c r="BK13" s="216">
        <v>43250</v>
      </c>
      <c r="BL13" s="216">
        <v>50679</v>
      </c>
      <c r="BM13" s="216">
        <v>52758</v>
      </c>
      <c r="BN13" s="216">
        <v>77918</v>
      </c>
      <c r="BO13" s="216">
        <v>80966</v>
      </c>
      <c r="BP13" s="216">
        <v>45563</v>
      </c>
      <c r="BQ13" s="216">
        <v>59164</v>
      </c>
      <c r="BR13" s="216">
        <v>43392</v>
      </c>
      <c r="BS13" s="216">
        <v>69030</v>
      </c>
      <c r="BT13" s="216">
        <v>41931</v>
      </c>
      <c r="BU13" s="216">
        <v>52705</v>
      </c>
      <c r="BV13" s="216">
        <v>46987</v>
      </c>
      <c r="BW13" s="216">
        <v>45257</v>
      </c>
      <c r="BX13" s="217">
        <v>0</v>
      </c>
    </row>
    <row r="14" spans="1:76">
      <c r="A14" s="225" t="s">
        <v>397</v>
      </c>
      <c r="B14" s="216">
        <v>29.025000000000002</v>
      </c>
      <c r="C14" s="216">
        <v>0</v>
      </c>
      <c r="D14" s="216">
        <v>0</v>
      </c>
      <c r="E14" s="216">
        <v>0</v>
      </c>
      <c r="F14" s="216">
        <v>0.22500000000000001</v>
      </c>
      <c r="G14" s="216">
        <v>0.45</v>
      </c>
      <c r="H14" s="216">
        <v>246.15</v>
      </c>
      <c r="I14" s="216">
        <v>549.67500000000007</v>
      </c>
      <c r="J14" s="216">
        <v>270.45</v>
      </c>
      <c r="K14" s="216">
        <v>69.075000000000003</v>
      </c>
      <c r="L14" s="216">
        <v>60.300000000000004</v>
      </c>
      <c r="M14" s="216">
        <v>0.67500000000000004</v>
      </c>
      <c r="N14" s="216">
        <v>9.4500000000000011</v>
      </c>
      <c r="O14" s="216">
        <v>40.950000000000003</v>
      </c>
      <c r="P14" s="216">
        <v>386.55</v>
      </c>
      <c r="Q14" s="216">
        <v>125.325</v>
      </c>
      <c r="R14" s="216">
        <v>45.45</v>
      </c>
      <c r="S14" s="216">
        <v>1579.95</v>
      </c>
      <c r="T14" s="216">
        <v>1270.125</v>
      </c>
      <c r="U14" s="216">
        <v>1056.6000000000001</v>
      </c>
      <c r="V14" s="216">
        <v>913.5</v>
      </c>
      <c r="W14" s="216">
        <v>247.05</v>
      </c>
      <c r="X14" s="216">
        <v>772.2</v>
      </c>
      <c r="Y14" s="216">
        <v>1579.95</v>
      </c>
      <c r="Z14" s="216">
        <v>592.95438679245285</v>
      </c>
      <c r="AA14" s="216">
        <v>97.792216981132086</v>
      </c>
      <c r="AB14" s="216">
        <v>481.24316037735849</v>
      </c>
      <c r="AC14" s="216">
        <v>531.31415094339616</v>
      </c>
      <c r="AD14" s="216">
        <v>530.62641509433968</v>
      </c>
      <c r="AE14" s="216">
        <v>2500</v>
      </c>
      <c r="AF14" s="216">
        <v>3600</v>
      </c>
      <c r="AG14" s="216">
        <v>2400</v>
      </c>
      <c r="AH14" s="216">
        <v>3600</v>
      </c>
      <c r="AI14" s="216">
        <v>3100</v>
      </c>
      <c r="AJ14" s="216">
        <v>2300</v>
      </c>
      <c r="AK14" s="216">
        <v>3300</v>
      </c>
      <c r="AL14" s="216">
        <v>5100</v>
      </c>
      <c r="AM14" s="216">
        <v>5400</v>
      </c>
      <c r="AN14" s="216">
        <v>3543.75</v>
      </c>
      <c r="AO14" s="216">
        <v>4393.125</v>
      </c>
      <c r="AP14" s="216">
        <v>2884.7249999999999</v>
      </c>
      <c r="AQ14" s="216">
        <v>2403.9</v>
      </c>
      <c r="AR14" s="216">
        <v>3220</v>
      </c>
      <c r="AS14" s="216">
        <v>4481</v>
      </c>
      <c r="AT14" s="216">
        <v>5063</v>
      </c>
      <c r="AU14" s="216">
        <v>6618</v>
      </c>
      <c r="AV14" s="216">
        <v>6612</v>
      </c>
      <c r="AW14" s="216">
        <v>7886</v>
      </c>
      <c r="AX14" s="216">
        <v>9330</v>
      </c>
      <c r="AY14" s="216">
        <v>10420</v>
      </c>
      <c r="AZ14" s="216">
        <v>8129</v>
      </c>
      <c r="BA14" s="216">
        <v>10381</v>
      </c>
      <c r="BB14" s="216">
        <v>10372</v>
      </c>
      <c r="BC14" s="216">
        <v>9123</v>
      </c>
      <c r="BD14" s="216">
        <v>8756</v>
      </c>
      <c r="BE14" s="216">
        <v>9450</v>
      </c>
      <c r="BF14" s="216">
        <v>9112</v>
      </c>
      <c r="BG14" s="216">
        <v>9427</v>
      </c>
      <c r="BH14" s="216">
        <v>12239</v>
      </c>
      <c r="BI14" s="216">
        <v>10712</v>
      </c>
      <c r="BJ14" s="216">
        <v>15901</v>
      </c>
      <c r="BK14" s="216">
        <v>11836</v>
      </c>
      <c r="BL14" s="216">
        <v>12202</v>
      </c>
      <c r="BM14" s="216">
        <v>12336</v>
      </c>
      <c r="BN14" s="216">
        <v>12110</v>
      </c>
      <c r="BO14" s="216">
        <v>13413</v>
      </c>
      <c r="BP14" s="216">
        <v>24046</v>
      </c>
      <c r="BQ14" s="216">
        <v>32099</v>
      </c>
      <c r="BR14" s="216">
        <v>18707</v>
      </c>
      <c r="BS14" s="216">
        <v>2626</v>
      </c>
      <c r="BT14" s="216">
        <v>2712</v>
      </c>
      <c r="BU14" s="216">
        <v>2213</v>
      </c>
      <c r="BV14" s="216">
        <v>2079</v>
      </c>
      <c r="BW14" s="216">
        <v>3972</v>
      </c>
      <c r="BX14" s="217">
        <v>0</v>
      </c>
    </row>
    <row r="15" spans="1:76">
      <c r="A15" s="225" t="s">
        <v>398</v>
      </c>
      <c r="B15" s="216">
        <v>32.175000000000004</v>
      </c>
      <c r="C15" s="216">
        <v>0</v>
      </c>
      <c r="D15" s="216">
        <v>0</v>
      </c>
      <c r="E15" s="216">
        <v>42.975000000000001</v>
      </c>
      <c r="F15" s="216">
        <v>1.575</v>
      </c>
      <c r="G15" s="216">
        <v>5726.7</v>
      </c>
      <c r="H15" s="216">
        <v>12325.050000000001</v>
      </c>
      <c r="I15" s="216">
        <v>20924.775000000001</v>
      </c>
      <c r="J15" s="216">
        <v>18948.825000000001</v>
      </c>
      <c r="K15" s="216">
        <v>20047.5</v>
      </c>
      <c r="L15" s="216">
        <v>14439.6</v>
      </c>
      <c r="M15" s="216">
        <v>2883.375</v>
      </c>
      <c r="N15" s="216">
        <v>20085.525000000001</v>
      </c>
      <c r="O15" s="216">
        <v>12574.575000000001</v>
      </c>
      <c r="P15" s="216">
        <v>11149.65</v>
      </c>
      <c r="Q15" s="216">
        <v>11408.625</v>
      </c>
      <c r="R15" s="216">
        <v>10262.925000000001</v>
      </c>
      <c r="S15" s="216">
        <v>8944.65</v>
      </c>
      <c r="T15" s="216">
        <v>7447.5</v>
      </c>
      <c r="U15" s="216">
        <v>2987.55</v>
      </c>
      <c r="V15" s="216">
        <v>995.17500000000007</v>
      </c>
      <c r="W15" s="216">
        <v>3277.8</v>
      </c>
      <c r="X15" s="216">
        <v>1710.45</v>
      </c>
      <c r="Y15" s="216">
        <v>3823.65</v>
      </c>
      <c r="Z15" s="216">
        <v>0</v>
      </c>
      <c r="AA15" s="216">
        <v>0</v>
      </c>
      <c r="AB15" s="216">
        <v>0</v>
      </c>
      <c r="AC15" s="216">
        <v>0</v>
      </c>
      <c r="AD15" s="216">
        <v>0</v>
      </c>
      <c r="AE15" s="216">
        <v>200</v>
      </c>
      <c r="AF15" s="216">
        <v>0</v>
      </c>
      <c r="AG15" s="216">
        <v>100</v>
      </c>
      <c r="AH15" s="216">
        <v>3300</v>
      </c>
      <c r="AI15" s="216">
        <v>8100</v>
      </c>
      <c r="AJ15" s="216">
        <v>11700</v>
      </c>
      <c r="AK15" s="216">
        <v>12700</v>
      </c>
      <c r="AL15" s="216">
        <v>13400</v>
      </c>
      <c r="AM15" s="216">
        <v>13100</v>
      </c>
      <c r="AN15" s="216">
        <v>13298.4</v>
      </c>
      <c r="AO15" s="216">
        <v>10425.15</v>
      </c>
      <c r="AP15" s="216">
        <v>14733.45</v>
      </c>
      <c r="AQ15" s="216">
        <v>21130.875</v>
      </c>
      <c r="AR15" s="216">
        <v>41636</v>
      </c>
      <c r="AS15" s="216">
        <v>43155</v>
      </c>
      <c r="AT15" s="216">
        <v>22921</v>
      </c>
      <c r="AU15" s="216">
        <v>33334</v>
      </c>
      <c r="AV15" s="216">
        <v>22950</v>
      </c>
      <c r="AW15" s="216">
        <v>4335</v>
      </c>
      <c r="AX15" s="216">
        <v>9780</v>
      </c>
      <c r="AY15" s="216">
        <v>29863</v>
      </c>
      <c r="AZ15" s="216">
        <v>33918</v>
      </c>
      <c r="BA15" s="216">
        <v>3400</v>
      </c>
      <c r="BB15" s="216">
        <v>3352</v>
      </c>
      <c r="BC15" s="216">
        <v>1804</v>
      </c>
      <c r="BD15" s="216">
        <v>1547</v>
      </c>
      <c r="BE15" s="216">
        <v>2308</v>
      </c>
      <c r="BF15" s="216">
        <v>1450</v>
      </c>
      <c r="BG15" s="216">
        <v>3245</v>
      </c>
      <c r="BH15" s="216">
        <v>3438</v>
      </c>
      <c r="BI15" s="216">
        <v>3528</v>
      </c>
      <c r="BJ15" s="216">
        <v>3156</v>
      </c>
      <c r="BK15" s="216">
        <v>4320</v>
      </c>
      <c r="BL15" s="216">
        <v>4412</v>
      </c>
      <c r="BM15" s="216">
        <v>5240</v>
      </c>
      <c r="BN15" s="216">
        <v>2806</v>
      </c>
      <c r="BO15" s="216">
        <v>2446</v>
      </c>
      <c r="BP15" s="216">
        <v>3124</v>
      </c>
      <c r="BQ15" s="216">
        <v>2072</v>
      </c>
      <c r="BR15" s="216">
        <v>2866</v>
      </c>
      <c r="BS15" s="216">
        <v>3379</v>
      </c>
      <c r="BT15" s="216">
        <v>3468</v>
      </c>
      <c r="BU15" s="216">
        <v>2610</v>
      </c>
      <c r="BV15" s="216">
        <v>3289</v>
      </c>
      <c r="BW15" s="216">
        <v>2268</v>
      </c>
      <c r="BX15" s="217">
        <v>0</v>
      </c>
    </row>
    <row r="16" spans="1:76">
      <c r="A16" s="225" t="s">
        <v>399</v>
      </c>
      <c r="B16" s="216">
        <v>26.1</v>
      </c>
      <c r="C16" s="216">
        <v>4.5</v>
      </c>
      <c r="D16" s="216">
        <v>33.75</v>
      </c>
      <c r="E16" s="216">
        <v>143.32500000000002</v>
      </c>
      <c r="F16" s="216">
        <v>87.075000000000003</v>
      </c>
      <c r="G16" s="216">
        <v>123.75</v>
      </c>
      <c r="H16" s="216">
        <v>295.65000000000003</v>
      </c>
      <c r="I16" s="216">
        <v>831.375</v>
      </c>
      <c r="J16" s="216">
        <v>1874.7</v>
      </c>
      <c r="K16" s="216">
        <v>1946.4750000000001</v>
      </c>
      <c r="L16" s="216">
        <v>3246.5250000000001</v>
      </c>
      <c r="M16" s="216">
        <v>1088.325</v>
      </c>
      <c r="N16" s="216">
        <v>2655</v>
      </c>
      <c r="O16" s="216">
        <v>5216.8500000000004</v>
      </c>
      <c r="P16" s="216">
        <v>4457.25</v>
      </c>
      <c r="Q16" s="216">
        <v>3354.3</v>
      </c>
      <c r="R16" s="216">
        <v>3639.6</v>
      </c>
      <c r="S16" s="216">
        <v>3173.1750000000002</v>
      </c>
      <c r="T16" s="216">
        <v>1416.6000000000001</v>
      </c>
      <c r="U16" s="216">
        <v>1476.9</v>
      </c>
      <c r="V16" s="216">
        <v>1130.175</v>
      </c>
      <c r="W16" s="216">
        <v>1290.375</v>
      </c>
      <c r="X16" s="216">
        <v>1818.2250000000001</v>
      </c>
      <c r="Y16" s="216">
        <v>2491.875</v>
      </c>
      <c r="Z16" s="216">
        <v>420.61924528301887</v>
      </c>
      <c r="AA16" s="216">
        <v>4.6995283018867928</v>
      </c>
      <c r="AB16" s="216">
        <v>1.3754716981132076</v>
      </c>
      <c r="AC16" s="216">
        <v>0</v>
      </c>
      <c r="AD16" s="216">
        <v>0</v>
      </c>
      <c r="AE16" s="216">
        <v>0</v>
      </c>
      <c r="AF16" s="216">
        <v>0</v>
      </c>
      <c r="AG16" s="216">
        <v>0</v>
      </c>
      <c r="AH16" s="216">
        <v>0</v>
      </c>
      <c r="AI16" s="216">
        <v>0</v>
      </c>
      <c r="AJ16" s="216">
        <v>0</v>
      </c>
      <c r="AK16" s="216">
        <v>0</v>
      </c>
      <c r="AL16" s="216">
        <v>0</v>
      </c>
      <c r="AM16" s="216">
        <v>0</v>
      </c>
      <c r="AN16" s="216">
        <v>1906.65</v>
      </c>
      <c r="AO16" s="216">
        <v>1058.625</v>
      </c>
      <c r="AP16" s="216">
        <v>0</v>
      </c>
      <c r="AQ16" s="216">
        <v>0</v>
      </c>
      <c r="AR16" s="216">
        <v>0</v>
      </c>
      <c r="AS16" s="216">
        <v>0</v>
      </c>
      <c r="AT16" s="216">
        <v>0</v>
      </c>
      <c r="AU16" s="216">
        <v>0</v>
      </c>
      <c r="AV16" s="216">
        <v>0</v>
      </c>
      <c r="AW16" s="216">
        <v>2614</v>
      </c>
      <c r="AX16" s="216">
        <v>2720</v>
      </c>
      <c r="AY16" s="216">
        <v>0</v>
      </c>
      <c r="AZ16" s="216">
        <v>0</v>
      </c>
      <c r="BA16" s="216">
        <v>0</v>
      </c>
      <c r="BB16" s="216">
        <v>0</v>
      </c>
      <c r="BC16" s="216">
        <v>2404</v>
      </c>
      <c r="BD16" s="216">
        <v>3156</v>
      </c>
      <c r="BE16" s="216">
        <v>2730</v>
      </c>
      <c r="BF16" s="216">
        <v>3640</v>
      </c>
      <c r="BG16" s="216">
        <v>5460</v>
      </c>
      <c r="BH16" s="216">
        <v>6114</v>
      </c>
      <c r="BI16" s="216">
        <v>7295</v>
      </c>
      <c r="BJ16" s="216">
        <v>8548</v>
      </c>
      <c r="BK16" s="216">
        <v>14003</v>
      </c>
      <c r="BL16" s="216">
        <v>16492</v>
      </c>
      <c r="BM16" s="216">
        <v>16023</v>
      </c>
      <c r="BN16" s="216">
        <v>25430</v>
      </c>
      <c r="BO16" s="216">
        <v>29726</v>
      </c>
      <c r="BP16" s="216">
        <v>33974</v>
      </c>
      <c r="BQ16" s="216">
        <v>47257</v>
      </c>
      <c r="BR16" s="216">
        <v>42884</v>
      </c>
      <c r="BS16" s="216">
        <v>30486</v>
      </c>
      <c r="BT16" s="216">
        <v>27872</v>
      </c>
      <c r="BU16" s="216">
        <v>33676</v>
      </c>
      <c r="BV16" s="216">
        <v>27572</v>
      </c>
      <c r="BW16" s="216">
        <v>29512</v>
      </c>
      <c r="BX16" s="217">
        <v>125485.25345622121</v>
      </c>
    </row>
    <row r="17" spans="1:76">
      <c r="A17" s="201">
        <v>11</v>
      </c>
      <c r="B17" s="216">
        <v>0</v>
      </c>
      <c r="C17" s="216">
        <v>0</v>
      </c>
      <c r="D17" s="216">
        <v>0</v>
      </c>
      <c r="E17" s="216">
        <v>0</v>
      </c>
      <c r="F17" s="216">
        <v>0</v>
      </c>
      <c r="G17" s="216">
        <v>0</v>
      </c>
      <c r="H17" s="216">
        <v>0</v>
      </c>
      <c r="I17" s="216">
        <v>0</v>
      </c>
      <c r="J17" s="216">
        <v>0</v>
      </c>
      <c r="K17" s="216">
        <v>0</v>
      </c>
      <c r="L17" s="216">
        <v>0</v>
      </c>
      <c r="M17" s="216">
        <v>0</v>
      </c>
      <c r="N17" s="216">
        <v>0</v>
      </c>
      <c r="O17" s="216">
        <v>0</v>
      </c>
      <c r="P17" s="216">
        <v>0</v>
      </c>
      <c r="Q17" s="216">
        <v>0</v>
      </c>
      <c r="R17" s="216">
        <v>0</v>
      </c>
      <c r="S17" s="216">
        <v>0</v>
      </c>
      <c r="T17" s="216">
        <v>0</v>
      </c>
      <c r="U17" s="216">
        <v>0</v>
      </c>
      <c r="V17" s="216">
        <v>0</v>
      </c>
      <c r="W17" s="216">
        <v>0</v>
      </c>
      <c r="X17" s="216">
        <v>0</v>
      </c>
      <c r="Y17" s="216">
        <v>0</v>
      </c>
      <c r="Z17" s="216">
        <v>125.47358490566037</v>
      </c>
      <c r="AA17" s="216">
        <v>258.1492924528302</v>
      </c>
      <c r="AB17" s="216">
        <v>369.14565566037737</v>
      </c>
      <c r="AC17" s="216">
        <v>46.689622641509438</v>
      </c>
      <c r="AD17" s="216">
        <v>120.00990566037737</v>
      </c>
      <c r="AE17" s="216">
        <v>900</v>
      </c>
      <c r="AF17" s="216">
        <v>1500</v>
      </c>
      <c r="AG17" s="216">
        <v>2100</v>
      </c>
      <c r="AH17" s="216">
        <v>5500</v>
      </c>
      <c r="AI17" s="216">
        <v>1500</v>
      </c>
      <c r="AJ17" s="216">
        <v>2600</v>
      </c>
      <c r="AK17" s="216">
        <v>1800</v>
      </c>
      <c r="AL17" s="216">
        <v>5300</v>
      </c>
      <c r="AM17" s="216">
        <v>4400</v>
      </c>
      <c r="AN17" s="216">
        <v>11400</v>
      </c>
      <c r="AO17" s="216">
        <v>0</v>
      </c>
      <c r="AP17" s="216">
        <v>0</v>
      </c>
      <c r="AQ17" s="216">
        <v>0</v>
      </c>
      <c r="AR17" s="216">
        <v>0</v>
      </c>
      <c r="AS17" s="216">
        <v>0</v>
      </c>
      <c r="AT17" s="216">
        <v>0</v>
      </c>
      <c r="AU17" s="216">
        <v>0</v>
      </c>
      <c r="AV17" s="216">
        <v>0</v>
      </c>
      <c r="AW17" s="216">
        <v>0</v>
      </c>
      <c r="AX17" s="216">
        <v>0</v>
      </c>
      <c r="AY17" s="216">
        <v>0</v>
      </c>
      <c r="AZ17" s="216">
        <v>0</v>
      </c>
      <c r="BA17" s="216">
        <v>0</v>
      </c>
      <c r="BB17" s="216">
        <v>0</v>
      </c>
      <c r="BC17" s="216">
        <v>21551</v>
      </c>
      <c r="BD17" s="216">
        <v>23865</v>
      </c>
      <c r="BE17" s="216">
        <v>30292</v>
      </c>
      <c r="BF17" s="216">
        <v>30767</v>
      </c>
      <c r="BG17" s="216">
        <v>34242</v>
      </c>
      <c r="BH17" s="216">
        <v>36764</v>
      </c>
      <c r="BI17" s="216">
        <v>40559</v>
      </c>
      <c r="BJ17" s="216">
        <v>42900</v>
      </c>
      <c r="BK17" s="216">
        <v>49644</v>
      </c>
      <c r="BL17" s="216">
        <v>55650</v>
      </c>
      <c r="BM17" s="216">
        <v>60657</v>
      </c>
      <c r="BN17" s="216">
        <v>61815</v>
      </c>
      <c r="BO17" s="216">
        <v>63244</v>
      </c>
      <c r="BP17" s="216">
        <v>61844</v>
      </c>
      <c r="BQ17" s="216">
        <v>59001</v>
      </c>
      <c r="BR17" s="216">
        <v>77416</v>
      </c>
      <c r="BS17" s="216">
        <v>124214</v>
      </c>
      <c r="BT17" s="216">
        <v>126396</v>
      </c>
      <c r="BU17" s="216">
        <v>126650</v>
      </c>
      <c r="BV17" s="216">
        <v>104100</v>
      </c>
      <c r="BW17" s="216">
        <v>97345</v>
      </c>
      <c r="BX17" s="217">
        <v>72930.875576036866</v>
      </c>
    </row>
    <row r="18" spans="1:76">
      <c r="A18" s="201">
        <v>12</v>
      </c>
      <c r="B18" s="216">
        <v>137.92500000000001</v>
      </c>
      <c r="C18" s="216">
        <v>0</v>
      </c>
      <c r="D18" s="216">
        <v>5.625</v>
      </c>
      <c r="E18" s="216">
        <v>537.75</v>
      </c>
      <c r="F18" s="216">
        <v>1111.2750000000001</v>
      </c>
      <c r="G18" s="216">
        <v>2095.2000000000003</v>
      </c>
      <c r="H18" s="216">
        <v>1064.0250000000001</v>
      </c>
      <c r="I18" s="216">
        <v>904.05000000000007</v>
      </c>
      <c r="J18" s="216">
        <v>751.95</v>
      </c>
      <c r="K18" s="216">
        <v>3436.875</v>
      </c>
      <c r="L18" s="216">
        <v>3800.9250000000002</v>
      </c>
      <c r="M18" s="216">
        <v>1914.075</v>
      </c>
      <c r="N18" s="216">
        <v>7632</v>
      </c>
      <c r="O18" s="216">
        <v>8976.8250000000007</v>
      </c>
      <c r="P18" s="216">
        <v>2251.35</v>
      </c>
      <c r="Q18" s="216">
        <v>1563.5250000000001</v>
      </c>
      <c r="R18" s="216">
        <v>1895.175</v>
      </c>
      <c r="S18" s="216">
        <v>1783.125</v>
      </c>
      <c r="T18" s="216">
        <v>1648.3500000000001</v>
      </c>
      <c r="U18" s="216">
        <v>1002.825</v>
      </c>
      <c r="V18" s="216">
        <v>1414.125</v>
      </c>
      <c r="W18" s="216">
        <v>3296.4749999999999</v>
      </c>
      <c r="X18" s="216">
        <v>1382.175</v>
      </c>
      <c r="Y18" s="216">
        <v>2287.125</v>
      </c>
      <c r="Z18" s="216">
        <v>481.33103773584907</v>
      </c>
      <c r="AA18" s="216">
        <v>166.24103773584906</v>
      </c>
      <c r="AB18" s="216">
        <v>329.04339622641515</v>
      </c>
      <c r="AC18" s="216">
        <v>287.58820754716987</v>
      </c>
      <c r="AD18" s="216">
        <v>2041.0853773584909</v>
      </c>
      <c r="AE18" s="216">
        <v>24400</v>
      </c>
      <c r="AF18" s="216">
        <v>16000</v>
      </c>
      <c r="AG18" s="216">
        <v>7400</v>
      </c>
      <c r="AH18" s="216">
        <v>12000</v>
      </c>
      <c r="AI18" s="216">
        <v>12300</v>
      </c>
      <c r="AJ18" s="216">
        <v>14500</v>
      </c>
      <c r="AK18" s="216">
        <v>13700</v>
      </c>
      <c r="AL18" s="216">
        <v>18400</v>
      </c>
      <c r="AM18" s="216">
        <v>22900</v>
      </c>
      <c r="AN18" s="216">
        <v>17539.025000000001</v>
      </c>
      <c r="AO18" s="216">
        <v>20050.55</v>
      </c>
      <c r="AP18" s="216">
        <v>16977.474999999999</v>
      </c>
      <c r="AQ18" s="216">
        <v>17692.275000000001</v>
      </c>
      <c r="AR18" s="216">
        <v>18686</v>
      </c>
      <c r="AS18" s="216">
        <v>10329</v>
      </c>
      <c r="AT18" s="216">
        <v>10203</v>
      </c>
      <c r="AU18" s="216">
        <v>3977</v>
      </c>
      <c r="AV18" s="216">
        <v>4802</v>
      </c>
      <c r="AW18" s="216">
        <v>8085</v>
      </c>
      <c r="AX18" s="216">
        <v>5157</v>
      </c>
      <c r="AY18" s="216">
        <v>3985</v>
      </c>
      <c r="AZ18" s="216">
        <v>4239</v>
      </c>
      <c r="BA18" s="216">
        <v>7740</v>
      </c>
      <c r="BB18" s="216">
        <v>7641</v>
      </c>
      <c r="BC18" s="216">
        <v>8686</v>
      </c>
      <c r="BD18" s="216">
        <v>5794</v>
      </c>
      <c r="BE18" s="216">
        <v>6118</v>
      </c>
      <c r="BF18" s="216">
        <v>4616</v>
      </c>
      <c r="BG18" s="216">
        <v>4473</v>
      </c>
      <c r="BH18" s="216">
        <v>7255</v>
      </c>
      <c r="BI18" s="216">
        <v>6243</v>
      </c>
      <c r="BJ18" s="216">
        <v>6208</v>
      </c>
      <c r="BK18" s="216">
        <v>7104</v>
      </c>
      <c r="BL18" s="216">
        <v>5860</v>
      </c>
      <c r="BM18" s="216">
        <v>8268</v>
      </c>
      <c r="BN18" s="216">
        <v>18995</v>
      </c>
      <c r="BO18" s="216">
        <v>7855</v>
      </c>
      <c r="BP18" s="216">
        <v>8556</v>
      </c>
      <c r="BQ18" s="216">
        <v>8647</v>
      </c>
      <c r="BR18" s="216">
        <v>8262</v>
      </c>
      <c r="BS18" s="216">
        <v>13673</v>
      </c>
      <c r="BT18" s="216">
        <v>6321</v>
      </c>
      <c r="BU18" s="216">
        <v>5939</v>
      </c>
      <c r="BV18" s="216">
        <v>10617</v>
      </c>
      <c r="BW18" s="216">
        <v>9566</v>
      </c>
      <c r="BX18" s="217">
        <v>0</v>
      </c>
    </row>
    <row r="19" spans="1:76">
      <c r="A19" s="201">
        <v>21</v>
      </c>
      <c r="B19" s="216">
        <v>0</v>
      </c>
      <c r="C19" s="216">
        <v>0</v>
      </c>
      <c r="D19" s="216">
        <v>11.25</v>
      </c>
      <c r="E19" s="216">
        <v>942.52499999999998</v>
      </c>
      <c r="F19" s="216">
        <v>3963.15</v>
      </c>
      <c r="G19" s="216">
        <v>2294.3250000000003</v>
      </c>
      <c r="H19" s="216">
        <v>912.6</v>
      </c>
      <c r="I19" s="216">
        <v>1879.425</v>
      </c>
      <c r="J19" s="216">
        <v>4023.6750000000002</v>
      </c>
      <c r="K19" s="216">
        <v>4547.9250000000002</v>
      </c>
      <c r="L19" s="216">
        <v>3857.1750000000002</v>
      </c>
      <c r="M19" s="216">
        <v>1685.25</v>
      </c>
      <c r="N19" s="216">
        <v>8333.1</v>
      </c>
      <c r="O19" s="216">
        <v>6666.75</v>
      </c>
      <c r="P19" s="216">
        <v>6473.7</v>
      </c>
      <c r="Q19" s="216">
        <v>4147.875</v>
      </c>
      <c r="R19" s="216">
        <v>4222.5749999999998</v>
      </c>
      <c r="S19" s="216">
        <v>3539.7000000000003</v>
      </c>
      <c r="T19" s="216">
        <v>1787.175</v>
      </c>
      <c r="U19" s="216">
        <v>1693.125</v>
      </c>
      <c r="V19" s="216">
        <v>2265.9749999999999</v>
      </c>
      <c r="W19" s="216">
        <v>1294.2</v>
      </c>
      <c r="X19" s="216">
        <v>959.85</v>
      </c>
      <c r="Y19" s="216">
        <v>2388.8250000000003</v>
      </c>
      <c r="Z19" s="216">
        <v>5.7311320754716988</v>
      </c>
      <c r="AA19" s="216">
        <v>0</v>
      </c>
      <c r="AB19" s="216">
        <v>0.61132075471698122</v>
      </c>
      <c r="AC19" s="216">
        <v>9227.5811320754729</v>
      </c>
      <c r="AD19" s="216">
        <v>10109.525943396227</v>
      </c>
      <c r="AE19" s="216">
        <v>0</v>
      </c>
      <c r="AF19" s="216">
        <v>0</v>
      </c>
      <c r="AG19" s="216">
        <v>0</v>
      </c>
      <c r="AH19" s="216">
        <v>0</v>
      </c>
      <c r="AI19" s="216">
        <v>0</v>
      </c>
      <c r="AJ19" s="216">
        <v>0</v>
      </c>
      <c r="AK19" s="216">
        <v>0</v>
      </c>
      <c r="AL19" s="216">
        <v>0</v>
      </c>
      <c r="AM19" s="216">
        <v>0</v>
      </c>
      <c r="AN19" s="216">
        <v>0</v>
      </c>
      <c r="AO19" s="216">
        <v>0</v>
      </c>
      <c r="AP19" s="216">
        <v>0</v>
      </c>
      <c r="AQ19" s="216">
        <v>0</v>
      </c>
      <c r="AR19" s="216">
        <v>0</v>
      </c>
      <c r="AS19" s="216">
        <v>0</v>
      </c>
      <c r="AT19" s="216">
        <v>0</v>
      </c>
      <c r="AU19" s="216">
        <v>0</v>
      </c>
      <c r="AV19" s="216">
        <v>6471</v>
      </c>
      <c r="AW19" s="216">
        <v>8147</v>
      </c>
      <c r="AX19" s="216">
        <v>9195</v>
      </c>
      <c r="AY19" s="216">
        <v>6560</v>
      </c>
      <c r="AZ19" s="216">
        <v>5940</v>
      </c>
      <c r="BA19" s="216">
        <v>6236</v>
      </c>
      <c r="BB19" s="216">
        <v>8114</v>
      </c>
      <c r="BC19" s="216">
        <v>7669</v>
      </c>
      <c r="BD19" s="216">
        <v>8488</v>
      </c>
      <c r="BE19" s="216">
        <v>12041</v>
      </c>
      <c r="BF19" s="216">
        <v>14959</v>
      </c>
      <c r="BG19" s="216">
        <v>8955</v>
      </c>
      <c r="BH19" s="216">
        <v>9393</v>
      </c>
      <c r="BI19" s="216">
        <v>9496</v>
      </c>
      <c r="BJ19" s="216">
        <v>5334</v>
      </c>
      <c r="BK19" s="216">
        <v>4936</v>
      </c>
      <c r="BL19" s="216">
        <v>8236</v>
      </c>
      <c r="BM19" s="216">
        <v>10567</v>
      </c>
      <c r="BN19" s="216">
        <v>4449</v>
      </c>
      <c r="BO19" s="216">
        <v>16638</v>
      </c>
      <c r="BP19" s="216">
        <v>3334</v>
      </c>
      <c r="BQ19" s="216">
        <v>6504</v>
      </c>
      <c r="BR19" s="216">
        <v>33242</v>
      </c>
      <c r="BS19" s="216">
        <v>45701</v>
      </c>
      <c r="BT19" s="216">
        <v>82769</v>
      </c>
      <c r="BU19" s="216">
        <v>133048</v>
      </c>
      <c r="BV19" s="216">
        <v>82258</v>
      </c>
      <c r="BW19" s="216">
        <v>113046</v>
      </c>
      <c r="BX19" s="217">
        <v>0</v>
      </c>
    </row>
    <row r="20" spans="1:76">
      <c r="A20" s="201">
        <v>22</v>
      </c>
      <c r="B20" s="216">
        <v>34.425000000000004</v>
      </c>
      <c r="C20" s="216">
        <v>49.725000000000001</v>
      </c>
      <c r="D20" s="216">
        <v>0</v>
      </c>
      <c r="E20" s="216">
        <v>0</v>
      </c>
      <c r="F20" s="216">
        <v>0</v>
      </c>
      <c r="G20" s="216">
        <v>303.52500000000003</v>
      </c>
      <c r="H20" s="216">
        <v>5648.85</v>
      </c>
      <c r="I20" s="216">
        <v>18786.600000000002</v>
      </c>
      <c r="J20" s="216">
        <v>10912.95</v>
      </c>
      <c r="K20" s="216">
        <v>2983.5</v>
      </c>
      <c r="L20" s="216">
        <v>1174.7250000000001</v>
      </c>
      <c r="M20" s="216">
        <v>1225.3500000000001</v>
      </c>
      <c r="N20" s="216">
        <v>2745.9</v>
      </c>
      <c r="O20" s="216">
        <v>1853.325</v>
      </c>
      <c r="P20" s="216">
        <v>2467.8000000000002</v>
      </c>
      <c r="Q20" s="216">
        <v>7556.1750000000002</v>
      </c>
      <c r="R20" s="216">
        <v>2011.05</v>
      </c>
      <c r="S20" s="216">
        <v>652.5</v>
      </c>
      <c r="T20" s="216">
        <v>174.82500000000002</v>
      </c>
      <c r="U20" s="216">
        <v>122.175</v>
      </c>
      <c r="V20" s="216">
        <v>881.77499999999998</v>
      </c>
      <c r="W20" s="216">
        <v>186.07500000000002</v>
      </c>
      <c r="X20" s="216">
        <v>23.85</v>
      </c>
      <c r="Y20" s="216">
        <v>164.92500000000001</v>
      </c>
      <c r="Z20" s="216">
        <v>529.93867924528308</v>
      </c>
      <c r="AA20" s="216">
        <v>93.18820754716981</v>
      </c>
      <c r="AB20" s="216">
        <v>36.461462264150946</v>
      </c>
      <c r="AC20" s="216">
        <v>0</v>
      </c>
      <c r="AD20" s="216">
        <v>0</v>
      </c>
      <c r="AE20" s="216">
        <v>0</v>
      </c>
      <c r="AF20" s="216">
        <v>0</v>
      </c>
      <c r="AG20" s="216">
        <v>1400</v>
      </c>
      <c r="AH20" s="216">
        <v>8000</v>
      </c>
      <c r="AI20" s="216">
        <v>13400</v>
      </c>
      <c r="AJ20" s="216">
        <v>3100</v>
      </c>
      <c r="AK20" s="216">
        <v>3500</v>
      </c>
      <c r="AL20" s="216">
        <v>9200</v>
      </c>
      <c r="AM20" s="216">
        <v>8500</v>
      </c>
      <c r="AN20" s="216">
        <v>8432.1</v>
      </c>
      <c r="AO20" s="216">
        <v>7799.1750000000002</v>
      </c>
      <c r="AP20" s="216">
        <v>6557.85</v>
      </c>
      <c r="AQ20" s="216">
        <v>5059.3500000000004</v>
      </c>
      <c r="AR20" s="216">
        <v>8658</v>
      </c>
      <c r="AS20" s="216">
        <v>11660</v>
      </c>
      <c r="AT20" s="216">
        <v>13832</v>
      </c>
      <c r="AU20" s="216">
        <v>12855</v>
      </c>
      <c r="AV20" s="216">
        <v>11131</v>
      </c>
      <c r="AW20" s="216">
        <v>12890</v>
      </c>
      <c r="AX20" s="216">
        <v>11050</v>
      </c>
      <c r="AY20" s="216">
        <v>19983</v>
      </c>
      <c r="AZ20" s="216">
        <v>39835</v>
      </c>
      <c r="BA20" s="216">
        <v>43315</v>
      </c>
      <c r="BB20" s="216">
        <v>38225</v>
      </c>
      <c r="BC20" s="216">
        <v>18831</v>
      </c>
      <c r="BD20" s="216">
        <v>11173</v>
      </c>
      <c r="BE20" s="216">
        <v>9867</v>
      </c>
      <c r="BF20" s="216">
        <v>9684</v>
      </c>
      <c r="BG20" s="216">
        <v>8386</v>
      </c>
      <c r="BH20" s="216">
        <v>15497</v>
      </c>
      <c r="BI20" s="216">
        <v>0</v>
      </c>
      <c r="BJ20" s="216">
        <v>0</v>
      </c>
      <c r="BK20" s="216">
        <v>0</v>
      </c>
      <c r="BL20" s="216">
        <v>0</v>
      </c>
      <c r="BM20" s="216">
        <v>0</v>
      </c>
      <c r="BN20" s="216">
        <v>0</v>
      </c>
      <c r="BO20" s="216">
        <v>0</v>
      </c>
      <c r="BP20" s="216">
        <v>0</v>
      </c>
      <c r="BQ20" s="216">
        <v>0</v>
      </c>
      <c r="BR20" s="216">
        <v>0</v>
      </c>
      <c r="BS20" s="216">
        <v>0</v>
      </c>
      <c r="BT20" s="216">
        <v>0</v>
      </c>
      <c r="BU20" s="216">
        <v>0</v>
      </c>
      <c r="BV20" s="216">
        <v>0</v>
      </c>
      <c r="BW20" s="216">
        <v>0</v>
      </c>
      <c r="BX20" s="217">
        <v>67041.013824884794</v>
      </c>
    </row>
    <row r="21" spans="1:76">
      <c r="A21" s="201">
        <v>23</v>
      </c>
      <c r="B21" s="216">
        <v>13.275</v>
      </c>
      <c r="C21" s="216">
        <v>0</v>
      </c>
      <c r="D21" s="216">
        <v>0</v>
      </c>
      <c r="E21" s="216">
        <v>52.65</v>
      </c>
      <c r="F21" s="216">
        <v>183.6</v>
      </c>
      <c r="G21" s="216">
        <v>10.8</v>
      </c>
      <c r="H21" s="216">
        <v>28.35</v>
      </c>
      <c r="I21" s="216">
        <v>63.45</v>
      </c>
      <c r="J21" s="216">
        <v>82.350000000000009</v>
      </c>
      <c r="K21" s="216">
        <v>215.55</v>
      </c>
      <c r="L21" s="216">
        <v>824.85</v>
      </c>
      <c r="M21" s="216">
        <v>131.85</v>
      </c>
      <c r="N21" s="216">
        <v>1233.45</v>
      </c>
      <c r="O21" s="216">
        <v>1079.1000000000001</v>
      </c>
      <c r="P21" s="216">
        <v>775.57500000000005</v>
      </c>
      <c r="Q21" s="216">
        <v>616.27499999999998</v>
      </c>
      <c r="R21" s="216">
        <v>670.27499999999998</v>
      </c>
      <c r="S21" s="216">
        <v>995.625</v>
      </c>
      <c r="T21" s="216">
        <v>180.67500000000001</v>
      </c>
      <c r="U21" s="216">
        <v>189</v>
      </c>
      <c r="V21" s="216">
        <v>882.9</v>
      </c>
      <c r="W21" s="216">
        <v>421.875</v>
      </c>
      <c r="X21" s="216">
        <v>230.4</v>
      </c>
      <c r="Y21" s="216">
        <v>533.47500000000002</v>
      </c>
      <c r="Z21" s="216">
        <v>93.646698113207549</v>
      </c>
      <c r="AA21" s="216">
        <v>107.90957547169813</v>
      </c>
      <c r="AB21" s="216">
        <v>203.65386792452833</v>
      </c>
      <c r="AC21" s="216">
        <v>139.72499999999999</v>
      </c>
      <c r="AD21" s="216">
        <v>2500.0726415094341</v>
      </c>
      <c r="AE21" s="216">
        <v>4500</v>
      </c>
      <c r="AF21" s="216">
        <v>6300</v>
      </c>
      <c r="AG21" s="216">
        <v>8200</v>
      </c>
      <c r="AH21" s="216">
        <v>16800</v>
      </c>
      <c r="AI21" s="216">
        <v>17400</v>
      </c>
      <c r="AJ21" s="216">
        <v>22100</v>
      </c>
      <c r="AK21" s="216">
        <v>25600</v>
      </c>
      <c r="AL21" s="216">
        <v>23700</v>
      </c>
      <c r="AM21" s="216">
        <v>32600</v>
      </c>
      <c r="AN21" s="216">
        <v>31405.05</v>
      </c>
      <c r="AO21" s="216">
        <v>38799.449999999997</v>
      </c>
      <c r="AP21" s="216">
        <v>39673.800000000003</v>
      </c>
      <c r="AQ21" s="216">
        <v>32394.600000000002</v>
      </c>
      <c r="AR21" s="216">
        <v>38518</v>
      </c>
      <c r="AS21" s="216">
        <v>41768</v>
      </c>
      <c r="AT21" s="216">
        <v>51503</v>
      </c>
      <c r="AU21" s="216">
        <v>46594</v>
      </c>
      <c r="AV21" s="216">
        <v>51056</v>
      </c>
      <c r="AW21" s="216">
        <v>48266</v>
      </c>
      <c r="AX21" s="216">
        <v>51201</v>
      </c>
      <c r="AY21" s="216">
        <v>60732</v>
      </c>
      <c r="AZ21" s="216">
        <v>47309</v>
      </c>
      <c r="BA21" s="216">
        <v>67639</v>
      </c>
      <c r="BB21" s="216">
        <v>76902</v>
      </c>
      <c r="BC21" s="216">
        <v>86191</v>
      </c>
      <c r="BD21" s="216">
        <v>82378</v>
      </c>
      <c r="BE21" s="216">
        <v>76552</v>
      </c>
      <c r="BF21" s="216">
        <v>83148</v>
      </c>
      <c r="BG21" s="216">
        <v>102329</v>
      </c>
      <c r="BH21" s="216">
        <v>125128</v>
      </c>
      <c r="BI21" s="216">
        <v>0</v>
      </c>
      <c r="BJ21" s="216">
        <v>0</v>
      </c>
      <c r="BK21" s="216">
        <v>0</v>
      </c>
      <c r="BL21" s="216">
        <v>0</v>
      </c>
      <c r="BM21" s="216">
        <v>0</v>
      </c>
      <c r="BN21" s="216">
        <v>0</v>
      </c>
      <c r="BO21" s="216">
        <v>0</v>
      </c>
      <c r="BP21" s="216">
        <v>0</v>
      </c>
      <c r="BQ21" s="216">
        <v>0</v>
      </c>
      <c r="BR21" s="216">
        <v>0</v>
      </c>
      <c r="BS21" s="216">
        <v>0</v>
      </c>
      <c r="BT21" s="216">
        <v>0</v>
      </c>
      <c r="BU21" s="216">
        <v>0</v>
      </c>
      <c r="BV21" s="216">
        <v>0</v>
      </c>
      <c r="BW21" s="216">
        <v>0</v>
      </c>
      <c r="BX21" s="217">
        <v>0</v>
      </c>
    </row>
    <row r="22" spans="1:76">
      <c r="A22" s="201">
        <v>24</v>
      </c>
      <c r="B22" s="216">
        <v>63.45</v>
      </c>
      <c r="C22" s="216">
        <v>0</v>
      </c>
      <c r="D22" s="216">
        <v>10.125</v>
      </c>
      <c r="E22" s="216">
        <v>3004.2000000000003</v>
      </c>
      <c r="F22" s="216">
        <v>9528.75</v>
      </c>
      <c r="G22" s="216">
        <v>16498.575000000001</v>
      </c>
      <c r="H22" s="216">
        <v>35331.075000000004</v>
      </c>
      <c r="I22" s="216">
        <v>52817.175000000003</v>
      </c>
      <c r="J22" s="216">
        <v>41935.275000000001</v>
      </c>
      <c r="K22" s="216">
        <v>57584.474999999999</v>
      </c>
      <c r="L22" s="216">
        <v>67450.5</v>
      </c>
      <c r="M22" s="216">
        <v>25568.55</v>
      </c>
      <c r="N22" s="216">
        <v>108914.40000000001</v>
      </c>
      <c r="O22" s="216">
        <v>123245.1</v>
      </c>
      <c r="P22" s="216">
        <v>81316.574999999997</v>
      </c>
      <c r="Q22" s="216">
        <v>54487.8</v>
      </c>
      <c r="R22" s="216">
        <v>53348.175000000003</v>
      </c>
      <c r="S22" s="216">
        <v>64336.950000000004</v>
      </c>
      <c r="T22" s="216">
        <v>58949.325000000004</v>
      </c>
      <c r="U22" s="216">
        <v>57237.525000000001</v>
      </c>
      <c r="V22" s="216">
        <v>68770.574999999997</v>
      </c>
      <c r="W22" s="216">
        <v>42030.675000000003</v>
      </c>
      <c r="X22" s="216">
        <v>18137.7</v>
      </c>
      <c r="Y22" s="216">
        <v>14332.95</v>
      </c>
      <c r="Z22" s="216">
        <v>1615.2622641509436</v>
      </c>
      <c r="AA22" s="216">
        <v>796.18415094339639</v>
      </c>
      <c r="AB22" s="216">
        <v>478.20566037735853</v>
      </c>
      <c r="AC22" s="216">
        <v>814.9287735849058</v>
      </c>
      <c r="AD22" s="216">
        <v>1232.040566037736</v>
      </c>
      <c r="AE22" s="216">
        <v>9600</v>
      </c>
      <c r="AF22" s="216">
        <v>17900</v>
      </c>
      <c r="AG22" s="216">
        <v>25700</v>
      </c>
      <c r="AH22" s="216">
        <v>33500</v>
      </c>
      <c r="AI22" s="216">
        <v>33100</v>
      </c>
      <c r="AJ22" s="216">
        <v>41000</v>
      </c>
      <c r="AK22" s="216">
        <v>34600</v>
      </c>
      <c r="AL22" s="216">
        <v>57400</v>
      </c>
      <c r="AM22" s="216">
        <v>81800</v>
      </c>
      <c r="AN22" s="216">
        <v>108900</v>
      </c>
      <c r="AO22" s="216">
        <v>101700</v>
      </c>
      <c r="AP22" s="216">
        <v>161000</v>
      </c>
      <c r="AQ22" s="216">
        <v>164700</v>
      </c>
      <c r="AR22" s="216">
        <v>180900</v>
      </c>
      <c r="AS22" s="216">
        <v>219600</v>
      </c>
      <c r="AT22" s="216">
        <v>263400</v>
      </c>
      <c r="AU22" s="216">
        <v>305700</v>
      </c>
      <c r="AV22" s="216">
        <v>310900</v>
      </c>
      <c r="AW22" s="216">
        <v>380300</v>
      </c>
      <c r="AX22" s="216">
        <v>443000</v>
      </c>
      <c r="AY22" s="216">
        <v>455700</v>
      </c>
      <c r="AZ22" s="216">
        <v>433479</v>
      </c>
      <c r="BA22" s="216">
        <v>472990</v>
      </c>
      <c r="BB22" s="216">
        <v>489735</v>
      </c>
      <c r="BC22" s="216">
        <v>554188</v>
      </c>
      <c r="BD22" s="216">
        <v>573232</v>
      </c>
      <c r="BE22" s="216">
        <v>560734</v>
      </c>
      <c r="BF22" s="216">
        <v>781130</v>
      </c>
      <c r="BG22" s="216">
        <v>1130191</v>
      </c>
      <c r="BH22" s="216">
        <v>1026113</v>
      </c>
      <c r="BI22" s="216">
        <v>1086135</v>
      </c>
      <c r="BJ22" s="216">
        <v>1233302</v>
      </c>
      <c r="BK22" s="216">
        <v>1116955</v>
      </c>
      <c r="BL22" s="216">
        <v>1260662</v>
      </c>
      <c r="BM22" s="216">
        <v>1398577</v>
      </c>
      <c r="BN22" s="216">
        <v>1243545</v>
      </c>
      <c r="BO22" s="216">
        <v>1111761</v>
      </c>
      <c r="BP22" s="216">
        <v>1192874</v>
      </c>
      <c r="BQ22" s="216">
        <v>1304238</v>
      </c>
      <c r="BR22" s="216">
        <v>1359841</v>
      </c>
      <c r="BS22" s="216">
        <v>1441868</v>
      </c>
      <c r="BT22" s="216">
        <v>1297210</v>
      </c>
      <c r="BU22" s="216">
        <v>1487569</v>
      </c>
      <c r="BV22" s="216">
        <v>1497681</v>
      </c>
      <c r="BW22" s="216">
        <v>1527806</v>
      </c>
      <c r="BX22" s="217">
        <v>1314082.0276497696</v>
      </c>
    </row>
    <row r="23" spans="1:76">
      <c r="A23" s="201">
        <v>25</v>
      </c>
      <c r="B23" s="216">
        <v>0</v>
      </c>
      <c r="C23" s="216">
        <v>0</v>
      </c>
      <c r="D23" s="216">
        <v>0</v>
      </c>
      <c r="E23" s="216">
        <v>0</v>
      </c>
      <c r="F23" s="216">
        <v>0</v>
      </c>
      <c r="G23" s="216">
        <v>0</v>
      </c>
      <c r="H23" s="216">
        <v>0</v>
      </c>
      <c r="I23" s="216">
        <v>0</v>
      </c>
      <c r="J23" s="216">
        <v>0</v>
      </c>
      <c r="K23" s="216">
        <v>0</v>
      </c>
      <c r="L23" s="216">
        <v>0</v>
      </c>
      <c r="M23" s="216">
        <v>0</v>
      </c>
      <c r="N23" s="216">
        <v>0</v>
      </c>
      <c r="O23" s="216">
        <v>0</v>
      </c>
      <c r="P23" s="216">
        <v>0</v>
      </c>
      <c r="Q23" s="216">
        <v>0</v>
      </c>
      <c r="R23" s="216">
        <v>0</v>
      </c>
      <c r="S23" s="216">
        <v>0</v>
      </c>
      <c r="T23" s="216">
        <v>0</v>
      </c>
      <c r="U23" s="216">
        <v>0</v>
      </c>
      <c r="V23" s="216">
        <v>0</v>
      </c>
      <c r="W23" s="216">
        <v>0</v>
      </c>
      <c r="X23" s="216">
        <v>0</v>
      </c>
      <c r="Y23" s="216">
        <v>0</v>
      </c>
      <c r="Z23" s="216">
        <v>0</v>
      </c>
      <c r="AA23" s="216">
        <v>0</v>
      </c>
      <c r="AB23" s="216">
        <v>0</v>
      </c>
      <c r="AC23" s="216">
        <v>0</v>
      </c>
      <c r="AD23" s="216">
        <v>0</v>
      </c>
      <c r="AE23" s="216">
        <v>6100</v>
      </c>
      <c r="AF23" s="216">
        <v>12300</v>
      </c>
      <c r="AG23" s="216">
        <v>8500</v>
      </c>
      <c r="AH23" s="216">
        <v>5900</v>
      </c>
      <c r="AI23" s="216">
        <v>5400</v>
      </c>
      <c r="AJ23" s="216">
        <v>12200</v>
      </c>
      <c r="AK23" s="216">
        <v>10300</v>
      </c>
      <c r="AL23" s="216">
        <v>12200</v>
      </c>
      <c r="AM23" s="216">
        <v>13900</v>
      </c>
      <c r="AN23" s="216">
        <v>17600</v>
      </c>
      <c r="AO23" s="216">
        <v>18900</v>
      </c>
      <c r="AP23" s="216">
        <v>19300</v>
      </c>
      <c r="AQ23" s="216">
        <v>23400</v>
      </c>
      <c r="AR23" s="216">
        <v>19200</v>
      </c>
      <c r="AS23" s="216">
        <v>22600</v>
      </c>
      <c r="AT23" s="216">
        <v>26400</v>
      </c>
      <c r="AU23" s="216">
        <v>25700</v>
      </c>
      <c r="AV23" s="216">
        <v>23000</v>
      </c>
      <c r="AW23" s="216">
        <v>28000</v>
      </c>
      <c r="AX23" s="216">
        <v>29600</v>
      </c>
      <c r="AY23" s="216">
        <v>31000</v>
      </c>
      <c r="AZ23" s="216">
        <v>38331</v>
      </c>
      <c r="BA23" s="216">
        <v>42991</v>
      </c>
      <c r="BB23" s="216">
        <v>48850</v>
      </c>
      <c r="BC23" s="216">
        <v>54461</v>
      </c>
      <c r="BD23" s="216">
        <v>61940</v>
      </c>
      <c r="BE23" s="216">
        <v>66462</v>
      </c>
      <c r="BF23" s="216">
        <v>69544</v>
      </c>
      <c r="BG23" s="216">
        <v>77552</v>
      </c>
      <c r="BH23" s="216">
        <v>93396</v>
      </c>
      <c r="BI23" s="216">
        <v>130757</v>
      </c>
      <c r="BJ23" s="216">
        <v>152038</v>
      </c>
      <c r="BK23" s="216">
        <v>164587</v>
      </c>
      <c r="BL23" s="216">
        <v>161636</v>
      </c>
      <c r="BM23" s="216">
        <v>220722</v>
      </c>
      <c r="BN23" s="216">
        <v>242074</v>
      </c>
      <c r="BO23" s="216">
        <v>257563</v>
      </c>
      <c r="BP23" s="216">
        <v>280019</v>
      </c>
      <c r="BQ23" s="216">
        <v>315884</v>
      </c>
      <c r="BR23" s="216">
        <v>310016</v>
      </c>
      <c r="BS23" s="216">
        <v>325568</v>
      </c>
      <c r="BT23" s="216">
        <v>346763</v>
      </c>
      <c r="BU23" s="216">
        <v>359214</v>
      </c>
      <c r="BV23" s="216">
        <v>383794</v>
      </c>
      <c r="BW23" s="216">
        <v>263493</v>
      </c>
      <c r="BX23" s="217">
        <v>0</v>
      </c>
    </row>
    <row r="24" spans="1:76">
      <c r="A24" s="201">
        <v>26</v>
      </c>
      <c r="B24" s="216">
        <v>1675.575</v>
      </c>
      <c r="C24" s="216">
        <v>0</v>
      </c>
      <c r="D24" s="216">
        <v>354.6</v>
      </c>
      <c r="E24" s="216">
        <v>3887.3250000000003</v>
      </c>
      <c r="F24" s="216">
        <v>12539.7</v>
      </c>
      <c r="G24" s="216">
        <v>14212.125</v>
      </c>
      <c r="H24" s="216">
        <v>11342.25</v>
      </c>
      <c r="I24" s="216">
        <v>53183.925000000003</v>
      </c>
      <c r="J24" s="216">
        <v>43662.375</v>
      </c>
      <c r="K24" s="216">
        <v>23457.600000000002</v>
      </c>
      <c r="L24" s="216">
        <v>31097.025000000001</v>
      </c>
      <c r="M24" s="216">
        <v>7818.3</v>
      </c>
      <c r="N24" s="216">
        <v>56228.85</v>
      </c>
      <c r="O24" s="216">
        <v>43692.075000000004</v>
      </c>
      <c r="P24" s="216">
        <v>33860.025000000001</v>
      </c>
      <c r="Q24" s="216">
        <v>25110</v>
      </c>
      <c r="R24" s="216">
        <v>20937.375</v>
      </c>
      <c r="S24" s="216">
        <v>21439.8</v>
      </c>
      <c r="T24" s="216">
        <v>19463.625</v>
      </c>
      <c r="U24" s="216">
        <v>16401.375</v>
      </c>
      <c r="V24" s="216">
        <v>20506.275000000001</v>
      </c>
      <c r="W24" s="216">
        <v>9811.125</v>
      </c>
      <c r="X24" s="216">
        <v>6143.1750000000002</v>
      </c>
      <c r="Y24" s="216">
        <v>43334.325000000004</v>
      </c>
      <c r="Z24" s="216">
        <v>7898.3558490566038</v>
      </c>
      <c r="AA24" s="216">
        <v>2042.1169811320756</v>
      </c>
      <c r="AB24" s="216">
        <v>1689.1938679245284</v>
      </c>
      <c r="AC24" s="216">
        <v>3458.3943396226423</v>
      </c>
      <c r="AD24" s="216">
        <v>2921.9221698113211</v>
      </c>
      <c r="AE24" s="216">
        <v>88500</v>
      </c>
      <c r="AF24" s="216">
        <v>114400</v>
      </c>
      <c r="AG24" s="216">
        <v>166500</v>
      </c>
      <c r="AH24" s="216">
        <v>162500</v>
      </c>
      <c r="AI24" s="216">
        <v>180600</v>
      </c>
      <c r="AJ24" s="216">
        <v>267500</v>
      </c>
      <c r="AK24" s="216">
        <v>272200</v>
      </c>
      <c r="AL24" s="216">
        <v>279700</v>
      </c>
      <c r="AM24" s="216">
        <v>327900</v>
      </c>
      <c r="AN24" s="216">
        <v>311997.375</v>
      </c>
      <c r="AO24" s="216">
        <v>296267.17499999999</v>
      </c>
      <c r="AP24" s="216">
        <v>274542.3</v>
      </c>
      <c r="AQ24" s="216">
        <v>264386.02500000002</v>
      </c>
      <c r="AR24" s="216">
        <v>277186</v>
      </c>
      <c r="AS24" s="216">
        <v>322777</v>
      </c>
      <c r="AT24" s="216">
        <v>328372</v>
      </c>
      <c r="AU24" s="216">
        <v>307317</v>
      </c>
      <c r="AV24" s="216">
        <v>303898</v>
      </c>
      <c r="AW24" s="216">
        <v>343896</v>
      </c>
      <c r="AX24" s="216">
        <v>379172</v>
      </c>
      <c r="AY24" s="216">
        <v>414125</v>
      </c>
      <c r="AZ24" s="216">
        <v>393616</v>
      </c>
      <c r="BA24" s="216">
        <v>431459</v>
      </c>
      <c r="BB24" s="216">
        <v>362604</v>
      </c>
      <c r="BC24" s="216">
        <v>393638</v>
      </c>
      <c r="BD24" s="216">
        <v>409530</v>
      </c>
      <c r="BE24" s="216">
        <v>482891</v>
      </c>
      <c r="BF24" s="216">
        <v>515445</v>
      </c>
      <c r="BG24" s="216">
        <v>691573</v>
      </c>
      <c r="BH24" s="216">
        <v>702181</v>
      </c>
      <c r="BI24" s="216">
        <v>802235</v>
      </c>
      <c r="BJ24" s="216">
        <v>1065119</v>
      </c>
      <c r="BK24" s="216">
        <v>893228</v>
      </c>
      <c r="BL24" s="216">
        <v>852614</v>
      </c>
      <c r="BM24" s="216">
        <v>931544</v>
      </c>
      <c r="BN24" s="216">
        <v>1111547</v>
      </c>
      <c r="BO24" s="216">
        <v>1134655</v>
      </c>
      <c r="BP24" s="216">
        <v>960824</v>
      </c>
      <c r="BQ24" s="216">
        <v>928643</v>
      </c>
      <c r="BR24" s="216">
        <v>962739</v>
      </c>
      <c r="BS24" s="216">
        <v>950809</v>
      </c>
      <c r="BT24" s="216">
        <v>1042308</v>
      </c>
      <c r="BU24" s="216">
        <v>1069107</v>
      </c>
      <c r="BV24" s="216">
        <v>1079977</v>
      </c>
      <c r="BW24" s="216">
        <v>747811</v>
      </c>
      <c r="BX24" s="217">
        <v>0</v>
      </c>
    </row>
    <row r="25" spans="1:76">
      <c r="A25" s="201">
        <v>27</v>
      </c>
      <c r="B25" s="216">
        <v>0.67500000000000004</v>
      </c>
      <c r="C25" s="216">
        <v>0</v>
      </c>
      <c r="D25" s="216">
        <v>0</v>
      </c>
      <c r="E25" s="216">
        <v>483.75</v>
      </c>
      <c r="F25" s="216">
        <v>149.85</v>
      </c>
      <c r="G25" s="216">
        <v>366.52500000000003</v>
      </c>
      <c r="H25" s="216">
        <v>697.95</v>
      </c>
      <c r="I25" s="216">
        <v>1419.9750000000001</v>
      </c>
      <c r="J25" s="216">
        <v>1673.325</v>
      </c>
      <c r="K25" s="216">
        <v>2223.2249999999999</v>
      </c>
      <c r="L25" s="216">
        <v>3254.85</v>
      </c>
      <c r="M25" s="216">
        <v>880.65</v>
      </c>
      <c r="N25" s="216">
        <v>4761.9000000000005</v>
      </c>
      <c r="O25" s="216">
        <v>4693.95</v>
      </c>
      <c r="P25" s="216">
        <v>2947.5</v>
      </c>
      <c r="Q25" s="216">
        <v>2756.9250000000002</v>
      </c>
      <c r="R25" s="216">
        <v>3957.0750000000003</v>
      </c>
      <c r="S25" s="216">
        <v>3497.85</v>
      </c>
      <c r="T25" s="216">
        <v>2826</v>
      </c>
      <c r="U25" s="216">
        <v>2212.65</v>
      </c>
      <c r="V25" s="216">
        <v>2180.4749999999999</v>
      </c>
      <c r="W25" s="216">
        <v>1517.625</v>
      </c>
      <c r="X25" s="216">
        <v>910.80000000000007</v>
      </c>
      <c r="Y25" s="216">
        <v>3006.4500000000003</v>
      </c>
      <c r="Z25" s="216">
        <v>645.9138679245284</v>
      </c>
      <c r="AA25" s="216">
        <v>671.43154245283029</v>
      </c>
      <c r="AB25" s="216">
        <v>314.00032075471705</v>
      </c>
      <c r="AC25" s="216">
        <v>0</v>
      </c>
      <c r="AD25" s="216">
        <v>0</v>
      </c>
      <c r="AE25" s="216">
        <v>1000</v>
      </c>
      <c r="AF25" s="216">
        <v>5500</v>
      </c>
      <c r="AG25" s="216">
        <v>8400</v>
      </c>
      <c r="AH25" s="216">
        <v>8700</v>
      </c>
      <c r="AI25" s="216">
        <v>8900</v>
      </c>
      <c r="AJ25" s="216">
        <v>10800</v>
      </c>
      <c r="AK25" s="216">
        <v>13300</v>
      </c>
      <c r="AL25" s="216">
        <v>11900</v>
      </c>
      <c r="AM25" s="216">
        <v>15100</v>
      </c>
      <c r="AN25" s="216">
        <v>17738.775000000001</v>
      </c>
      <c r="AO25" s="216">
        <v>20851.2</v>
      </c>
      <c r="AP25" s="216">
        <v>19889.55</v>
      </c>
      <c r="AQ25" s="216">
        <v>20900.7</v>
      </c>
      <c r="AR25" s="216">
        <v>23232</v>
      </c>
      <c r="AS25" s="216">
        <v>26627</v>
      </c>
      <c r="AT25" s="216">
        <v>30165</v>
      </c>
      <c r="AU25" s="216">
        <v>30152</v>
      </c>
      <c r="AV25" s="216">
        <v>28852</v>
      </c>
      <c r="AW25" s="216">
        <v>35109</v>
      </c>
      <c r="AX25" s="216">
        <v>35970</v>
      </c>
      <c r="AY25" s="216">
        <v>38830</v>
      </c>
      <c r="AZ25" s="216">
        <v>48583</v>
      </c>
      <c r="BA25" s="216">
        <v>49194</v>
      </c>
      <c r="BB25" s="216">
        <v>56619</v>
      </c>
      <c r="BC25" s="216">
        <v>148351</v>
      </c>
      <c r="BD25" s="216">
        <v>160438</v>
      </c>
      <c r="BE25" s="216">
        <v>156546</v>
      </c>
      <c r="BF25" s="216">
        <v>163237</v>
      </c>
      <c r="BG25" s="216">
        <v>273698</v>
      </c>
      <c r="BH25" s="216">
        <v>635587</v>
      </c>
      <c r="BI25" s="216">
        <v>567628</v>
      </c>
      <c r="BJ25" s="216">
        <v>643428</v>
      </c>
      <c r="BK25" s="216">
        <v>595443</v>
      </c>
      <c r="BL25" s="216">
        <v>739038</v>
      </c>
      <c r="BM25" s="216">
        <v>701017</v>
      </c>
      <c r="BN25" s="216">
        <v>674862</v>
      </c>
      <c r="BO25" s="216">
        <v>682787</v>
      </c>
      <c r="BP25" s="216">
        <v>682410</v>
      </c>
      <c r="BQ25" s="216">
        <v>808399</v>
      </c>
      <c r="BR25" s="216">
        <v>801758</v>
      </c>
      <c r="BS25" s="216">
        <v>777103</v>
      </c>
      <c r="BT25" s="216">
        <v>751122</v>
      </c>
      <c r="BU25" s="216">
        <v>888889</v>
      </c>
      <c r="BV25" s="216">
        <v>962362</v>
      </c>
      <c r="BW25" s="216">
        <v>870593</v>
      </c>
      <c r="BX25" s="217">
        <v>128209.67741935485</v>
      </c>
    </row>
    <row r="26" spans="1:76">
      <c r="A26" s="201">
        <v>28</v>
      </c>
      <c r="B26" s="216">
        <v>3.8250000000000002</v>
      </c>
      <c r="C26" s="216">
        <v>0</v>
      </c>
      <c r="D26" s="216">
        <v>0</v>
      </c>
      <c r="E26" s="216">
        <v>30.6</v>
      </c>
      <c r="F26" s="216">
        <v>388.8</v>
      </c>
      <c r="G26" s="216">
        <v>522.22500000000002</v>
      </c>
      <c r="H26" s="216">
        <v>5187.1500000000005</v>
      </c>
      <c r="I26" s="216">
        <v>15521.625</v>
      </c>
      <c r="J26" s="216">
        <v>18437.400000000001</v>
      </c>
      <c r="K26" s="216">
        <v>23108.625</v>
      </c>
      <c r="L26" s="216">
        <v>16317.45</v>
      </c>
      <c r="M26" s="216">
        <v>4399.875</v>
      </c>
      <c r="N26" s="216">
        <v>22535.325000000001</v>
      </c>
      <c r="O26" s="216">
        <v>15454.125</v>
      </c>
      <c r="P26" s="216">
        <v>14996.475</v>
      </c>
      <c r="Q26" s="216">
        <v>5314.95</v>
      </c>
      <c r="R26" s="216">
        <v>6302.7</v>
      </c>
      <c r="S26" s="216">
        <v>8574.75</v>
      </c>
      <c r="T26" s="216">
        <v>12121.875</v>
      </c>
      <c r="U26" s="216">
        <v>9508.2749999999996</v>
      </c>
      <c r="V26" s="216">
        <v>10207.800000000001</v>
      </c>
      <c r="W26" s="216">
        <v>5236.2</v>
      </c>
      <c r="X26" s="216">
        <v>3995.1</v>
      </c>
      <c r="Y26" s="216">
        <v>5224.05</v>
      </c>
      <c r="Z26" s="216">
        <v>462.50235849056605</v>
      </c>
      <c r="AA26" s="216">
        <v>345.77830188679246</v>
      </c>
      <c r="AB26" s="216">
        <v>920.19056603773595</v>
      </c>
      <c r="AC26" s="216">
        <v>2243.2033018867928</v>
      </c>
      <c r="AD26" s="216">
        <v>8614.197169811323</v>
      </c>
      <c r="AE26" s="216">
        <v>18700</v>
      </c>
      <c r="AF26" s="216">
        <v>25700</v>
      </c>
      <c r="AG26" s="216">
        <v>39700</v>
      </c>
      <c r="AH26" s="216">
        <v>34400</v>
      </c>
      <c r="AI26" s="216">
        <v>35100</v>
      </c>
      <c r="AJ26" s="216">
        <v>33400</v>
      </c>
      <c r="AK26" s="216">
        <v>54600</v>
      </c>
      <c r="AL26" s="216">
        <v>65300</v>
      </c>
      <c r="AM26" s="216">
        <v>88000</v>
      </c>
      <c r="AN26" s="216">
        <v>103844.02500000001</v>
      </c>
      <c r="AO26" s="216">
        <v>117025.425</v>
      </c>
      <c r="AP26" s="216">
        <v>165550.04999999999</v>
      </c>
      <c r="AQ26" s="216">
        <v>170962.2</v>
      </c>
      <c r="AR26" s="216">
        <v>194195</v>
      </c>
      <c r="AS26" s="216">
        <v>218573</v>
      </c>
      <c r="AT26" s="216">
        <v>227335</v>
      </c>
      <c r="AU26" s="216">
        <v>246262</v>
      </c>
      <c r="AV26" s="216">
        <v>262305</v>
      </c>
      <c r="AW26" s="216">
        <v>282402</v>
      </c>
      <c r="AX26" s="216">
        <v>279029</v>
      </c>
      <c r="AY26" s="216">
        <v>271991</v>
      </c>
      <c r="AZ26" s="216">
        <v>288844</v>
      </c>
      <c r="BA26" s="216">
        <v>321890</v>
      </c>
      <c r="BB26" s="216">
        <v>330355</v>
      </c>
      <c r="BC26" s="216">
        <v>362893</v>
      </c>
      <c r="BD26" s="216">
        <v>377110</v>
      </c>
      <c r="BE26" s="216">
        <v>385277</v>
      </c>
      <c r="BF26" s="216">
        <v>406038</v>
      </c>
      <c r="BG26" s="216">
        <v>450639</v>
      </c>
      <c r="BH26" s="216">
        <v>624102</v>
      </c>
      <c r="BI26" s="216">
        <v>631223</v>
      </c>
      <c r="BJ26" s="216">
        <v>610004</v>
      </c>
      <c r="BK26" s="216">
        <v>603117</v>
      </c>
      <c r="BL26" s="216">
        <v>600603</v>
      </c>
      <c r="BM26" s="216">
        <v>644869</v>
      </c>
      <c r="BN26" s="216">
        <v>730945</v>
      </c>
      <c r="BO26" s="216">
        <v>743804</v>
      </c>
      <c r="BP26" s="216">
        <v>779855</v>
      </c>
      <c r="BQ26" s="216">
        <v>847017</v>
      </c>
      <c r="BR26" s="216">
        <v>818339</v>
      </c>
      <c r="BS26" s="216">
        <v>860885</v>
      </c>
      <c r="BT26" s="216">
        <v>829315</v>
      </c>
      <c r="BU26" s="216">
        <v>777566</v>
      </c>
      <c r="BV26" s="216">
        <v>781847</v>
      </c>
      <c r="BW26" s="216">
        <v>842257</v>
      </c>
      <c r="BX26" s="217">
        <v>505507.3732718894</v>
      </c>
    </row>
    <row r="27" spans="1:76">
      <c r="A27" s="201">
        <v>29</v>
      </c>
      <c r="B27" s="216">
        <v>737.77499999999998</v>
      </c>
      <c r="C27" s="216">
        <v>0</v>
      </c>
      <c r="D27" s="216">
        <v>9.6750000000000007</v>
      </c>
      <c r="E27" s="216">
        <v>1910.925</v>
      </c>
      <c r="F27" s="216">
        <v>4388.1750000000002</v>
      </c>
      <c r="G27" s="216">
        <v>7454.7</v>
      </c>
      <c r="H27" s="216">
        <v>6225.3</v>
      </c>
      <c r="I27" s="216">
        <v>20948.850000000002</v>
      </c>
      <c r="J27" s="216">
        <v>19724.174999999999</v>
      </c>
      <c r="K27" s="216">
        <v>17861.174999999999</v>
      </c>
      <c r="L27" s="216">
        <v>25699.05</v>
      </c>
      <c r="M27" s="216">
        <v>7453.35</v>
      </c>
      <c r="N27" s="216">
        <v>29964.600000000002</v>
      </c>
      <c r="O27" s="216">
        <v>30394.350000000002</v>
      </c>
      <c r="P27" s="216">
        <v>13579.425000000001</v>
      </c>
      <c r="Q27" s="216">
        <v>10214.1</v>
      </c>
      <c r="R27" s="216">
        <v>7130.9250000000002</v>
      </c>
      <c r="S27" s="216">
        <v>9419.85</v>
      </c>
      <c r="T27" s="216">
        <v>7876.35</v>
      </c>
      <c r="U27" s="216">
        <v>3456</v>
      </c>
      <c r="V27" s="216">
        <v>4950.9000000000005</v>
      </c>
      <c r="W27" s="216">
        <v>3049.65</v>
      </c>
      <c r="X27" s="216">
        <v>4825.125</v>
      </c>
      <c r="Y27" s="216">
        <v>7334.3249999999998</v>
      </c>
      <c r="Z27" s="216">
        <v>0</v>
      </c>
      <c r="AA27" s="216">
        <v>0</v>
      </c>
      <c r="AB27" s="216">
        <v>0</v>
      </c>
      <c r="AC27" s="216">
        <v>1870.7561320754719</v>
      </c>
      <c r="AD27" s="216">
        <v>4682.5259433962265</v>
      </c>
      <c r="AE27" s="216">
        <v>7200</v>
      </c>
      <c r="AF27" s="216">
        <v>5500</v>
      </c>
      <c r="AG27" s="216">
        <v>9400</v>
      </c>
      <c r="AH27" s="216">
        <v>8100</v>
      </c>
      <c r="AI27" s="216">
        <v>10900</v>
      </c>
      <c r="AJ27" s="216">
        <v>12800</v>
      </c>
      <c r="AK27" s="216">
        <v>6400</v>
      </c>
      <c r="AL27" s="216">
        <v>7400</v>
      </c>
      <c r="AM27" s="216">
        <v>6900</v>
      </c>
      <c r="AN27" s="216">
        <v>13386.150000000001</v>
      </c>
      <c r="AO27" s="216">
        <v>15146.775000000001</v>
      </c>
      <c r="AP27" s="216">
        <v>14961.825000000001</v>
      </c>
      <c r="AQ27" s="216">
        <v>13818.150000000001</v>
      </c>
      <c r="AR27" s="216">
        <v>14144</v>
      </c>
      <c r="AS27" s="216">
        <v>16141</v>
      </c>
      <c r="AT27" s="216">
        <v>17692</v>
      </c>
      <c r="AU27" s="216">
        <v>22505</v>
      </c>
      <c r="AV27" s="216">
        <v>17087</v>
      </c>
      <c r="AW27" s="216">
        <v>14487</v>
      </c>
      <c r="AX27" s="216">
        <v>14339</v>
      </c>
      <c r="AY27" s="216">
        <v>31970</v>
      </c>
      <c r="AZ27" s="216">
        <v>34762</v>
      </c>
      <c r="BA27" s="216">
        <v>32496</v>
      </c>
      <c r="BB27" s="216">
        <v>31494</v>
      </c>
      <c r="BC27" s="216">
        <v>54462</v>
      </c>
      <c r="BD27" s="216">
        <v>29924</v>
      </c>
      <c r="BE27" s="216">
        <v>33964</v>
      </c>
      <c r="BF27" s="216">
        <v>45522</v>
      </c>
      <c r="BG27" s="216">
        <v>39813</v>
      </c>
      <c r="BH27" s="216">
        <v>47668</v>
      </c>
      <c r="BI27" s="216">
        <v>51470</v>
      </c>
      <c r="BJ27" s="216">
        <v>63545</v>
      </c>
      <c r="BK27" s="216">
        <v>56219</v>
      </c>
      <c r="BL27" s="216">
        <v>55093</v>
      </c>
      <c r="BM27" s="216">
        <v>59941</v>
      </c>
      <c r="BN27" s="216">
        <v>55876</v>
      </c>
      <c r="BO27" s="216">
        <v>54308</v>
      </c>
      <c r="BP27" s="216">
        <v>57204</v>
      </c>
      <c r="BQ27" s="216">
        <v>59621</v>
      </c>
      <c r="BR27" s="216">
        <v>76273</v>
      </c>
      <c r="BS27" s="216">
        <v>40572</v>
      </c>
      <c r="BT27" s="216">
        <v>40139</v>
      </c>
      <c r="BU27" s="216">
        <v>35756</v>
      </c>
      <c r="BV27" s="216">
        <v>40797</v>
      </c>
      <c r="BW27" s="216">
        <v>57327</v>
      </c>
      <c r="BX27" s="217">
        <v>0</v>
      </c>
    </row>
    <row r="28" spans="1:76">
      <c r="A28" s="201">
        <v>32</v>
      </c>
      <c r="B28" s="216">
        <v>4.95</v>
      </c>
      <c r="C28" s="216">
        <v>0</v>
      </c>
      <c r="D28" s="216">
        <v>0</v>
      </c>
      <c r="E28" s="216">
        <v>1.575</v>
      </c>
      <c r="F28" s="216">
        <v>57.15</v>
      </c>
      <c r="G28" s="216">
        <v>0.22500000000000001</v>
      </c>
      <c r="H28" s="216">
        <v>797.4</v>
      </c>
      <c r="I28" s="216">
        <v>3583.5750000000003</v>
      </c>
      <c r="J28" s="216">
        <v>4477.2750000000005</v>
      </c>
      <c r="K28" s="216">
        <v>3929.85</v>
      </c>
      <c r="L28" s="216">
        <v>3571.65</v>
      </c>
      <c r="M28" s="216">
        <v>1373.4</v>
      </c>
      <c r="N28" s="216">
        <v>9996.9750000000004</v>
      </c>
      <c r="O28" s="216">
        <v>13546.125</v>
      </c>
      <c r="P28" s="216">
        <v>11289.15</v>
      </c>
      <c r="Q28" s="216">
        <v>9762.0750000000007</v>
      </c>
      <c r="R28" s="216">
        <v>8148.8249999999998</v>
      </c>
      <c r="S28" s="216">
        <v>7946.1</v>
      </c>
      <c r="T28" s="216">
        <v>7642.125</v>
      </c>
      <c r="U28" s="216">
        <v>7674.75</v>
      </c>
      <c r="V28" s="216">
        <v>5266.125</v>
      </c>
      <c r="W28" s="216">
        <v>2375.5500000000002</v>
      </c>
      <c r="X28" s="216">
        <v>1017.225</v>
      </c>
      <c r="Y28" s="216">
        <v>330.75</v>
      </c>
      <c r="Z28" s="216">
        <v>0</v>
      </c>
      <c r="AA28" s="216">
        <v>0</v>
      </c>
      <c r="AB28" s="216">
        <v>0</v>
      </c>
      <c r="AC28" s="216">
        <v>0</v>
      </c>
      <c r="AD28" s="216">
        <v>0</v>
      </c>
      <c r="AE28" s="216">
        <v>3700</v>
      </c>
      <c r="AF28" s="216">
        <v>5200</v>
      </c>
      <c r="AG28" s="216">
        <v>9300</v>
      </c>
      <c r="AH28" s="216">
        <v>9700</v>
      </c>
      <c r="AI28" s="216">
        <v>10600</v>
      </c>
      <c r="AJ28" s="216">
        <v>10500</v>
      </c>
      <c r="AK28" s="216">
        <v>16200</v>
      </c>
      <c r="AL28" s="216">
        <v>17400</v>
      </c>
      <c r="AM28" s="216">
        <v>26800</v>
      </c>
      <c r="AN28" s="216">
        <v>88061.85</v>
      </c>
      <c r="AO28" s="216">
        <v>128505.825</v>
      </c>
      <c r="AP28" s="216">
        <v>224509.95</v>
      </c>
      <c r="AQ28" s="216">
        <v>197779.95</v>
      </c>
      <c r="AR28" s="216">
        <v>206181</v>
      </c>
      <c r="AS28" s="216">
        <v>217868</v>
      </c>
      <c r="AT28" s="216">
        <v>256402</v>
      </c>
      <c r="AU28" s="216">
        <v>311760</v>
      </c>
      <c r="AV28" s="216">
        <v>338908</v>
      </c>
      <c r="AW28" s="216">
        <v>376605</v>
      </c>
      <c r="AX28" s="216">
        <v>345908</v>
      </c>
      <c r="AY28" s="216">
        <v>322917</v>
      </c>
      <c r="AZ28" s="216">
        <v>315973</v>
      </c>
      <c r="BA28" s="216">
        <v>306573</v>
      </c>
      <c r="BB28" s="216">
        <v>331617</v>
      </c>
      <c r="BC28" s="216">
        <v>367520</v>
      </c>
      <c r="BD28" s="216">
        <v>439653</v>
      </c>
      <c r="BE28" s="216">
        <v>435434</v>
      </c>
      <c r="BF28" s="216">
        <v>431613</v>
      </c>
      <c r="BG28" s="216">
        <v>564854</v>
      </c>
      <c r="BH28" s="216">
        <v>1006303</v>
      </c>
      <c r="BI28" s="216">
        <v>1021220</v>
      </c>
      <c r="BJ28" s="216">
        <v>1045792</v>
      </c>
      <c r="BK28" s="216">
        <v>964958</v>
      </c>
      <c r="BL28" s="216">
        <v>982857</v>
      </c>
      <c r="BM28" s="216">
        <v>1100966</v>
      </c>
      <c r="BN28" s="216">
        <v>1148994</v>
      </c>
      <c r="BO28" s="216">
        <v>1202961</v>
      </c>
      <c r="BP28" s="216">
        <v>1301482</v>
      </c>
      <c r="BQ28" s="216">
        <v>1406668</v>
      </c>
      <c r="BR28" s="216">
        <v>1530383</v>
      </c>
      <c r="BS28" s="216">
        <v>1570449</v>
      </c>
      <c r="BT28" s="216">
        <v>1444126</v>
      </c>
      <c r="BU28" s="216">
        <v>1489860</v>
      </c>
      <c r="BV28" s="216">
        <v>1502918</v>
      </c>
      <c r="BW28" s="216">
        <v>1316542</v>
      </c>
      <c r="BX28" s="217">
        <v>0</v>
      </c>
    </row>
    <row r="29" spans="1:76">
      <c r="A29" s="225" t="s">
        <v>400</v>
      </c>
      <c r="B29" s="216">
        <v>75.150000000000006</v>
      </c>
      <c r="C29" s="216">
        <v>0.67500000000000004</v>
      </c>
      <c r="D29" s="216">
        <v>8.5500000000000007</v>
      </c>
      <c r="E29" s="216">
        <v>1123.875</v>
      </c>
      <c r="F29" s="216">
        <v>7925.625</v>
      </c>
      <c r="G29" s="216">
        <v>8236.5750000000007</v>
      </c>
      <c r="H29" s="216">
        <v>34778.474999999999</v>
      </c>
      <c r="I29" s="216">
        <v>52296.974999999999</v>
      </c>
      <c r="J29" s="216">
        <v>59574.825000000004</v>
      </c>
      <c r="K29" s="216">
        <v>70056.675000000003</v>
      </c>
      <c r="L29" s="216">
        <v>83936.025000000009</v>
      </c>
      <c r="M29" s="216">
        <v>23720.625</v>
      </c>
      <c r="N29" s="216">
        <v>108296.77500000001</v>
      </c>
      <c r="O29" s="216">
        <v>123364.575</v>
      </c>
      <c r="P29" s="216">
        <v>90872.55</v>
      </c>
      <c r="Q29" s="216">
        <v>84386.7</v>
      </c>
      <c r="R29" s="216">
        <v>60370.200000000004</v>
      </c>
      <c r="S29" s="216">
        <v>46907.1</v>
      </c>
      <c r="T29" s="216">
        <v>34654.275000000001</v>
      </c>
      <c r="U29" s="216">
        <v>28873.125</v>
      </c>
      <c r="V29" s="216">
        <v>25519.725000000002</v>
      </c>
      <c r="W29" s="216">
        <v>17964</v>
      </c>
      <c r="X29" s="216">
        <v>7112.25</v>
      </c>
      <c r="Y29" s="216">
        <v>31382.100000000002</v>
      </c>
      <c r="Z29" s="216">
        <v>2656.4179245283021</v>
      </c>
      <c r="AA29" s="216">
        <v>791.59924528301894</v>
      </c>
      <c r="AB29" s="216">
        <v>799.38976415094351</v>
      </c>
      <c r="AC29" s="216">
        <v>1401.3000000000002</v>
      </c>
      <c r="AD29" s="216">
        <v>1566.165566037736</v>
      </c>
      <c r="AE29" s="216">
        <v>21400</v>
      </c>
      <c r="AF29" s="216">
        <v>30600</v>
      </c>
      <c r="AG29" s="216">
        <v>36200</v>
      </c>
      <c r="AH29" s="216">
        <v>41600</v>
      </c>
      <c r="AI29" s="216">
        <v>39300</v>
      </c>
      <c r="AJ29" s="216">
        <v>80200</v>
      </c>
      <c r="AK29" s="216">
        <v>91800</v>
      </c>
      <c r="AL29" s="216">
        <v>116800</v>
      </c>
      <c r="AM29" s="216">
        <v>162700</v>
      </c>
      <c r="AN29" s="216">
        <v>205828.42499999999</v>
      </c>
      <c r="AO29" s="216">
        <v>255981.82500000001</v>
      </c>
      <c r="AP29" s="216">
        <v>357826.94999999995</v>
      </c>
      <c r="AQ29" s="216">
        <v>386932.95</v>
      </c>
      <c r="AR29" s="216">
        <v>510349</v>
      </c>
      <c r="AS29" s="216">
        <v>592128</v>
      </c>
      <c r="AT29" s="216">
        <v>682025</v>
      </c>
      <c r="AU29" s="216">
        <v>723299</v>
      </c>
      <c r="AV29" s="216">
        <v>819329</v>
      </c>
      <c r="AW29" s="216">
        <v>848812</v>
      </c>
      <c r="AX29" s="216">
        <v>899060</v>
      </c>
      <c r="AY29" s="216">
        <v>957829</v>
      </c>
      <c r="AZ29" s="216">
        <v>1040541</v>
      </c>
      <c r="BA29" s="216">
        <v>1175979</v>
      </c>
      <c r="BB29" s="216">
        <v>1230523</v>
      </c>
      <c r="BC29" s="216">
        <v>1323397</v>
      </c>
      <c r="BD29" s="216">
        <v>1648182</v>
      </c>
      <c r="BE29" s="216">
        <v>1663605</v>
      </c>
      <c r="BF29" s="216">
        <v>2402984</v>
      </c>
      <c r="BG29" s="216">
        <v>4352392</v>
      </c>
      <c r="BH29" s="216">
        <v>5908238</v>
      </c>
      <c r="BI29" s="216">
        <v>7676329</v>
      </c>
      <c r="BJ29" s="216">
        <v>9399654</v>
      </c>
      <c r="BK29" s="216">
        <v>10052047</v>
      </c>
      <c r="BL29" s="216">
        <v>14516792</v>
      </c>
      <c r="BM29" s="216">
        <v>18085152</v>
      </c>
      <c r="BN29" s="216">
        <v>21603854</v>
      </c>
      <c r="BO29" s="216">
        <v>25382848</v>
      </c>
      <c r="BP29" s="216">
        <v>28216130</v>
      </c>
      <c r="BQ29" s="216">
        <v>30894771</v>
      </c>
      <c r="BR29" s="216">
        <v>28202219</v>
      </c>
      <c r="BS29" s="216">
        <v>22463517</v>
      </c>
      <c r="BT29" s="216">
        <v>22826291</v>
      </c>
      <c r="BU29" s="216">
        <v>19708375</v>
      </c>
      <c r="BV29" s="216">
        <v>18634832</v>
      </c>
      <c r="BW29" s="216">
        <v>15621871</v>
      </c>
      <c r="BX29" s="217">
        <v>0</v>
      </c>
    </row>
    <row r="30" spans="1:76">
      <c r="A30" s="201">
        <v>34</v>
      </c>
      <c r="B30" s="216">
        <v>0</v>
      </c>
      <c r="C30" s="216">
        <v>0</v>
      </c>
      <c r="D30" s="216">
        <v>0</v>
      </c>
      <c r="E30" s="216">
        <v>0</v>
      </c>
      <c r="F30" s="216">
        <v>0</v>
      </c>
      <c r="G30" s="216">
        <v>0</v>
      </c>
      <c r="H30" s="216">
        <v>0</v>
      </c>
      <c r="I30" s="216">
        <v>0</v>
      </c>
      <c r="J30" s="216">
        <v>0</v>
      </c>
      <c r="K30" s="216">
        <v>0</v>
      </c>
      <c r="L30" s="216">
        <v>0</v>
      </c>
      <c r="M30" s="216">
        <v>0</v>
      </c>
      <c r="N30" s="216">
        <v>0</v>
      </c>
      <c r="O30" s="216">
        <v>0</v>
      </c>
      <c r="P30" s="216">
        <v>0</v>
      </c>
      <c r="Q30" s="216">
        <v>0</v>
      </c>
      <c r="R30" s="216">
        <v>0</v>
      </c>
      <c r="S30" s="216">
        <v>0</v>
      </c>
      <c r="T30" s="216">
        <v>0</v>
      </c>
      <c r="U30" s="216">
        <v>0</v>
      </c>
      <c r="V30" s="216">
        <v>0</v>
      </c>
      <c r="W30" s="216">
        <v>0</v>
      </c>
      <c r="X30" s="216">
        <v>0</v>
      </c>
      <c r="Y30" s="216">
        <v>0</v>
      </c>
      <c r="Z30" s="216">
        <v>0</v>
      </c>
      <c r="AA30" s="216">
        <v>0</v>
      </c>
      <c r="AB30" s="216">
        <v>0</v>
      </c>
      <c r="AC30" s="216">
        <v>0</v>
      </c>
      <c r="AD30" s="216">
        <v>0</v>
      </c>
      <c r="AE30" s="216">
        <v>600</v>
      </c>
      <c r="AF30" s="216">
        <v>600</v>
      </c>
      <c r="AG30" s="216">
        <v>700</v>
      </c>
      <c r="AH30" s="216">
        <v>700</v>
      </c>
      <c r="AI30" s="216">
        <v>500</v>
      </c>
      <c r="AJ30" s="216">
        <v>500</v>
      </c>
      <c r="AK30" s="216">
        <v>700</v>
      </c>
      <c r="AL30" s="216">
        <v>900</v>
      </c>
      <c r="AM30" s="216">
        <v>900</v>
      </c>
      <c r="AN30" s="216">
        <v>937.35</v>
      </c>
      <c r="AO30" s="216">
        <v>920.7</v>
      </c>
      <c r="AP30" s="216">
        <v>1168.875</v>
      </c>
      <c r="AQ30" s="216">
        <v>1414.125</v>
      </c>
      <c r="AR30" s="216">
        <v>1527</v>
      </c>
      <c r="AS30" s="216">
        <v>1664</v>
      </c>
      <c r="AT30" s="216">
        <v>1871</v>
      </c>
      <c r="AU30" s="216">
        <v>2064</v>
      </c>
      <c r="AV30" s="216">
        <v>2070</v>
      </c>
      <c r="AW30" s="216">
        <v>2032</v>
      </c>
      <c r="AX30" s="216">
        <v>2693</v>
      </c>
      <c r="AY30" s="216">
        <v>5696</v>
      </c>
      <c r="AZ30" s="216">
        <v>18097</v>
      </c>
      <c r="BA30" s="216">
        <v>24298</v>
      </c>
      <c r="BB30" s="216">
        <v>36777</v>
      </c>
      <c r="BC30" s="216">
        <v>45790</v>
      </c>
      <c r="BD30" s="216">
        <v>61185</v>
      </c>
      <c r="BE30" s="216">
        <v>68280</v>
      </c>
      <c r="BF30" s="216">
        <v>92014</v>
      </c>
      <c r="BG30" s="216">
        <v>213409</v>
      </c>
      <c r="BH30" s="216">
        <v>451300</v>
      </c>
      <c r="BI30" s="216">
        <v>750603</v>
      </c>
      <c r="BJ30" s="216">
        <v>1022757</v>
      </c>
      <c r="BK30" s="216">
        <v>1472712</v>
      </c>
      <c r="BL30" s="216">
        <v>2088977</v>
      </c>
      <c r="BM30" s="216">
        <v>3687459</v>
      </c>
      <c r="BN30" s="216">
        <v>5446430</v>
      </c>
      <c r="BO30" s="216">
        <v>5904483</v>
      </c>
      <c r="BP30" s="216">
        <v>6303691</v>
      </c>
      <c r="BQ30" s="216">
        <v>7463548</v>
      </c>
      <c r="BR30" s="216">
        <v>7695214</v>
      </c>
      <c r="BS30" s="216">
        <v>7358021</v>
      </c>
      <c r="BT30" s="216">
        <v>6381663</v>
      </c>
      <c r="BU30" s="216">
        <v>5837102</v>
      </c>
      <c r="BV30" s="216">
        <v>6127449</v>
      </c>
      <c r="BW30" s="216">
        <v>6490204</v>
      </c>
      <c r="BX30" s="217">
        <v>0</v>
      </c>
    </row>
    <row r="31" spans="1:76">
      <c r="A31" s="201">
        <v>35</v>
      </c>
      <c r="B31" s="216">
        <v>0</v>
      </c>
      <c r="C31" s="216">
        <v>0</v>
      </c>
      <c r="D31" s="216">
        <v>0</v>
      </c>
      <c r="E31" s="216">
        <v>0</v>
      </c>
      <c r="F31" s="216">
        <v>0</v>
      </c>
      <c r="G31" s="216">
        <v>0</v>
      </c>
      <c r="H31" s="216">
        <v>0</v>
      </c>
      <c r="I31" s="216">
        <v>0</v>
      </c>
      <c r="J31" s="216">
        <v>0</v>
      </c>
      <c r="K31" s="216">
        <v>0</v>
      </c>
      <c r="L31" s="216">
        <v>0</v>
      </c>
      <c r="M31" s="216">
        <v>0</v>
      </c>
      <c r="N31" s="216">
        <v>0</v>
      </c>
      <c r="O31" s="216">
        <v>0</v>
      </c>
      <c r="P31" s="216">
        <v>0</v>
      </c>
      <c r="Q31" s="216">
        <v>0</v>
      </c>
      <c r="R31" s="216">
        <v>0</v>
      </c>
      <c r="S31" s="216">
        <v>0</v>
      </c>
      <c r="T31" s="216">
        <v>0</v>
      </c>
      <c r="U31" s="216">
        <v>0</v>
      </c>
      <c r="V31" s="216">
        <v>0</v>
      </c>
      <c r="W31" s="216">
        <v>0</v>
      </c>
      <c r="X31" s="216">
        <v>0</v>
      </c>
      <c r="Y31" s="216">
        <v>0</v>
      </c>
      <c r="Z31" s="216">
        <v>0</v>
      </c>
      <c r="AA31" s="216">
        <v>0</v>
      </c>
      <c r="AB31" s="216">
        <v>0</v>
      </c>
      <c r="AC31" s="216">
        <v>0</v>
      </c>
      <c r="AD31" s="216">
        <v>0</v>
      </c>
      <c r="AE31" s="216">
        <v>0</v>
      </c>
      <c r="AF31" s="216">
        <v>0</v>
      </c>
      <c r="AG31" s="216">
        <v>100</v>
      </c>
      <c r="AH31" s="216">
        <v>100</v>
      </c>
      <c r="AI31" s="216">
        <v>100</v>
      </c>
      <c r="AJ31" s="216">
        <v>100</v>
      </c>
      <c r="AK31" s="216">
        <v>100</v>
      </c>
      <c r="AL31" s="216">
        <v>100</v>
      </c>
      <c r="AM31" s="216">
        <v>100</v>
      </c>
      <c r="AN31" s="216">
        <v>0</v>
      </c>
      <c r="AO31" s="216">
        <v>0</v>
      </c>
      <c r="AP31" s="216">
        <v>0</v>
      </c>
      <c r="AQ31" s="216">
        <v>0</v>
      </c>
      <c r="AR31" s="216">
        <v>0</v>
      </c>
      <c r="AS31" s="216">
        <v>0</v>
      </c>
      <c r="AT31" s="216">
        <v>0</v>
      </c>
      <c r="AU31" s="216">
        <v>2604</v>
      </c>
      <c r="AV31" s="216">
        <v>8243</v>
      </c>
      <c r="AW31" s="216">
        <v>14216</v>
      </c>
      <c r="AX31" s="216">
        <v>15397</v>
      </c>
      <c r="AY31" s="216">
        <v>16977</v>
      </c>
      <c r="AZ31" s="216">
        <v>19179</v>
      </c>
      <c r="BA31" s="216">
        <v>25741</v>
      </c>
      <c r="BB31" s="216">
        <v>40103</v>
      </c>
      <c r="BC31" s="216">
        <v>51349</v>
      </c>
      <c r="BD31" s="216">
        <v>70491</v>
      </c>
      <c r="BE31" s="216">
        <v>75991</v>
      </c>
      <c r="BF31" s="216">
        <v>100381</v>
      </c>
      <c r="BG31" s="216">
        <v>112840</v>
      </c>
      <c r="BH31" s="216">
        <v>158858</v>
      </c>
      <c r="BI31" s="216">
        <v>168437</v>
      </c>
      <c r="BJ31" s="216">
        <v>193560</v>
      </c>
      <c r="BK31" s="216">
        <v>227857</v>
      </c>
      <c r="BL31" s="216">
        <v>306346</v>
      </c>
      <c r="BM31" s="216">
        <v>421136</v>
      </c>
      <c r="BN31" s="216">
        <v>469415</v>
      </c>
      <c r="BO31" s="216">
        <v>544557</v>
      </c>
      <c r="BP31" s="216">
        <v>619104</v>
      </c>
      <c r="BQ31" s="216">
        <v>676574</v>
      </c>
      <c r="BR31" s="216">
        <v>830939</v>
      </c>
      <c r="BS31" s="216">
        <v>851520</v>
      </c>
      <c r="BT31" s="216">
        <v>992356</v>
      </c>
      <c r="BU31" s="216">
        <v>1123610</v>
      </c>
      <c r="BV31" s="216">
        <v>1113634</v>
      </c>
      <c r="BW31" s="216">
        <v>1041146</v>
      </c>
      <c r="BX31" s="217">
        <v>18231802.76497696</v>
      </c>
    </row>
    <row r="32" spans="1:76">
      <c r="A32" s="201">
        <v>41</v>
      </c>
      <c r="B32" s="216">
        <v>3.6</v>
      </c>
      <c r="C32" s="216">
        <v>0</v>
      </c>
      <c r="D32" s="216">
        <v>6.3</v>
      </c>
      <c r="E32" s="216">
        <v>0.22500000000000001</v>
      </c>
      <c r="F32" s="216">
        <v>2.25</v>
      </c>
      <c r="G32" s="216">
        <v>2034.45</v>
      </c>
      <c r="H32" s="216">
        <v>16183.125</v>
      </c>
      <c r="I32" s="216">
        <v>21626.775000000001</v>
      </c>
      <c r="J32" s="216">
        <v>24215.174999999999</v>
      </c>
      <c r="K32" s="216">
        <v>26847.674999999999</v>
      </c>
      <c r="L32" s="216">
        <v>30765.375</v>
      </c>
      <c r="M32" s="216">
        <v>4335.9750000000004</v>
      </c>
      <c r="N32" s="216">
        <v>24337.8</v>
      </c>
      <c r="O32" s="216">
        <v>8250.9750000000004</v>
      </c>
      <c r="P32" s="216">
        <v>19040.625</v>
      </c>
      <c r="Q32" s="216">
        <v>12446.1</v>
      </c>
      <c r="R32" s="216">
        <v>9582.9750000000004</v>
      </c>
      <c r="S32" s="216">
        <v>7971.3</v>
      </c>
      <c r="T32" s="216">
        <v>7694.7750000000005</v>
      </c>
      <c r="U32" s="216">
        <v>7662.1500000000005</v>
      </c>
      <c r="V32" s="216">
        <v>5404.95</v>
      </c>
      <c r="W32" s="216">
        <v>108.675</v>
      </c>
      <c r="X32" s="216">
        <v>100.35000000000001</v>
      </c>
      <c r="Y32" s="216">
        <v>195.07500000000002</v>
      </c>
      <c r="Z32" s="216">
        <v>82.814858490566039</v>
      </c>
      <c r="AA32" s="216">
        <v>29.30518867924529</v>
      </c>
      <c r="AB32" s="216">
        <v>18.553584905660379</v>
      </c>
      <c r="AC32" s="216">
        <v>0</v>
      </c>
      <c r="AD32" s="216">
        <v>23.688679245283019</v>
      </c>
      <c r="AE32" s="216">
        <v>0</v>
      </c>
      <c r="AF32" s="216">
        <v>0</v>
      </c>
      <c r="AG32" s="216">
        <v>0</v>
      </c>
      <c r="AH32" s="216">
        <v>0</v>
      </c>
      <c r="AI32" s="216">
        <v>0</v>
      </c>
      <c r="AJ32" s="216">
        <v>0</v>
      </c>
      <c r="AK32" s="216">
        <v>0</v>
      </c>
      <c r="AL32" s="216">
        <v>0</v>
      </c>
      <c r="AM32" s="216">
        <v>0</v>
      </c>
      <c r="AN32" s="216">
        <v>5471.1</v>
      </c>
      <c r="AO32" s="216">
        <v>27549.45</v>
      </c>
      <c r="AP32" s="216">
        <v>50803.425000000003</v>
      </c>
      <c r="AQ32" s="216">
        <v>20157.3</v>
      </c>
      <c r="AR32" s="216">
        <v>65882</v>
      </c>
      <c r="AS32" s="216">
        <v>34275</v>
      </c>
      <c r="AT32" s="216">
        <v>46682</v>
      </c>
      <c r="AU32" s="216">
        <v>60854</v>
      </c>
      <c r="AV32" s="216">
        <v>56226</v>
      </c>
      <c r="AW32" s="216">
        <v>26092</v>
      </c>
      <c r="AX32" s="216">
        <v>40654</v>
      </c>
      <c r="AY32" s="216">
        <v>49110</v>
      </c>
      <c r="AZ32" s="216">
        <v>62721</v>
      </c>
      <c r="BA32" s="216">
        <v>69561</v>
      </c>
      <c r="BB32" s="216">
        <v>72549</v>
      </c>
      <c r="BC32" s="216">
        <v>71965</v>
      </c>
      <c r="BD32" s="216">
        <v>50208</v>
      </c>
      <c r="BE32" s="216">
        <v>45199</v>
      </c>
      <c r="BF32" s="216">
        <v>39121</v>
      </c>
      <c r="BG32" s="216">
        <v>45691</v>
      </c>
      <c r="BH32" s="216">
        <v>52645</v>
      </c>
      <c r="BI32" s="216">
        <v>43182</v>
      </c>
      <c r="BJ32" s="216">
        <v>55836</v>
      </c>
      <c r="BK32" s="216">
        <v>57189</v>
      </c>
      <c r="BL32" s="216">
        <v>55532</v>
      </c>
      <c r="BM32" s="216">
        <v>52524</v>
      </c>
      <c r="BN32" s="216">
        <v>42107</v>
      </c>
      <c r="BO32" s="216">
        <v>42763</v>
      </c>
      <c r="BP32" s="216">
        <v>50714</v>
      </c>
      <c r="BQ32" s="216">
        <v>57139</v>
      </c>
      <c r="BR32" s="216">
        <v>57931</v>
      </c>
      <c r="BS32" s="216">
        <v>55643</v>
      </c>
      <c r="BT32" s="216">
        <v>60805</v>
      </c>
      <c r="BU32" s="216">
        <v>51534</v>
      </c>
      <c r="BV32" s="216">
        <v>51799</v>
      </c>
      <c r="BW32" s="216">
        <v>50243</v>
      </c>
      <c r="BX32" s="217">
        <v>0</v>
      </c>
    </row>
    <row r="33" spans="1:76">
      <c r="A33" s="201">
        <v>42</v>
      </c>
      <c r="B33" s="216">
        <v>61.65</v>
      </c>
      <c r="C33" s="216">
        <v>0</v>
      </c>
      <c r="D33" s="216">
        <v>39.15</v>
      </c>
      <c r="E33" s="216">
        <v>16.2</v>
      </c>
      <c r="F33" s="216">
        <v>397.125</v>
      </c>
      <c r="G33" s="216">
        <v>415.35</v>
      </c>
      <c r="H33" s="216">
        <v>1462.5</v>
      </c>
      <c r="I33" s="216">
        <v>2749.2750000000001</v>
      </c>
      <c r="J33" s="216">
        <v>7850.4750000000004</v>
      </c>
      <c r="K33" s="216">
        <v>3597.9749999999999</v>
      </c>
      <c r="L33" s="216">
        <v>8154.9000000000005</v>
      </c>
      <c r="M33" s="216">
        <v>2805.75</v>
      </c>
      <c r="N33" s="216">
        <v>11683.575000000001</v>
      </c>
      <c r="O33" s="216">
        <v>4016.7000000000003</v>
      </c>
      <c r="P33" s="216">
        <v>6472.35</v>
      </c>
      <c r="Q33" s="216">
        <v>4956.9750000000004</v>
      </c>
      <c r="R33" s="216">
        <v>3921.75</v>
      </c>
      <c r="S33" s="216">
        <v>3844.8</v>
      </c>
      <c r="T33" s="216">
        <v>2249.7750000000001</v>
      </c>
      <c r="U33" s="216">
        <v>715.72500000000002</v>
      </c>
      <c r="V33" s="216">
        <v>1205.7750000000001</v>
      </c>
      <c r="W33" s="216">
        <v>957.6</v>
      </c>
      <c r="X33" s="216">
        <v>1559.0250000000001</v>
      </c>
      <c r="Y33" s="216">
        <v>879.07500000000005</v>
      </c>
      <c r="Z33" s="216">
        <v>0</v>
      </c>
      <c r="AA33" s="216">
        <v>0</v>
      </c>
      <c r="AB33" s="216">
        <v>0</v>
      </c>
      <c r="AC33" s="216">
        <v>0</v>
      </c>
      <c r="AD33" s="216">
        <v>0</v>
      </c>
      <c r="AE33" s="216">
        <v>200</v>
      </c>
      <c r="AF33" s="216">
        <v>600</v>
      </c>
      <c r="AG33" s="216">
        <v>6900</v>
      </c>
      <c r="AH33" s="216">
        <v>3400</v>
      </c>
      <c r="AI33" s="216">
        <v>5200</v>
      </c>
      <c r="AJ33" s="216">
        <v>5800</v>
      </c>
      <c r="AK33" s="216">
        <v>8800</v>
      </c>
      <c r="AL33" s="216">
        <v>17200</v>
      </c>
      <c r="AM33" s="216">
        <v>17000</v>
      </c>
      <c r="AN33" s="216">
        <v>10110.375</v>
      </c>
      <c r="AO33" s="216">
        <v>23507.55</v>
      </c>
      <c r="AP33" s="216">
        <v>20658.149999999998</v>
      </c>
      <c r="AQ33" s="216">
        <v>18504.674999999999</v>
      </c>
      <c r="AR33" s="216">
        <v>28133</v>
      </c>
      <c r="AS33" s="216">
        <v>30289</v>
      </c>
      <c r="AT33" s="216">
        <v>38334</v>
      </c>
      <c r="AU33" s="216">
        <v>47052</v>
      </c>
      <c r="AV33" s="216">
        <v>69490</v>
      </c>
      <c r="AW33" s="216">
        <v>52835</v>
      </c>
      <c r="AX33" s="216">
        <v>70577</v>
      </c>
      <c r="AY33" s="216">
        <v>120191</v>
      </c>
      <c r="AZ33" s="216">
        <v>165754</v>
      </c>
      <c r="BA33" s="216">
        <v>148883</v>
      </c>
      <c r="BB33" s="216">
        <v>143125</v>
      </c>
      <c r="BC33" s="216">
        <v>99039</v>
      </c>
      <c r="BD33" s="216">
        <v>129737</v>
      </c>
      <c r="BE33" s="216">
        <v>120120</v>
      </c>
      <c r="BF33" s="216">
        <v>112595</v>
      </c>
      <c r="BG33" s="216">
        <v>273726</v>
      </c>
      <c r="BH33" s="216">
        <v>233053</v>
      </c>
      <c r="BI33" s="216">
        <v>139107</v>
      </c>
      <c r="BJ33" s="216">
        <v>115878</v>
      </c>
      <c r="BK33" s="216">
        <v>80116</v>
      </c>
      <c r="BL33" s="216">
        <v>70787</v>
      </c>
      <c r="BM33" s="216">
        <v>69105</v>
      </c>
      <c r="BN33" s="216">
        <v>67423</v>
      </c>
      <c r="BO33" s="216">
        <v>62216</v>
      </c>
      <c r="BP33" s="216">
        <v>58357</v>
      </c>
      <c r="BQ33" s="216">
        <v>64749</v>
      </c>
      <c r="BR33" s="216">
        <v>89520</v>
      </c>
      <c r="BS33" s="216">
        <v>67938</v>
      </c>
      <c r="BT33" s="216">
        <v>61827</v>
      </c>
      <c r="BU33" s="216">
        <v>64983</v>
      </c>
      <c r="BV33" s="216">
        <v>70620</v>
      </c>
      <c r="BW33" s="216">
        <v>77836</v>
      </c>
      <c r="BX33" s="217">
        <v>0</v>
      </c>
    </row>
    <row r="34" spans="1:76">
      <c r="A34" s="201">
        <v>42</v>
      </c>
      <c r="B34" s="216">
        <v>0</v>
      </c>
      <c r="C34" s="216">
        <v>0</v>
      </c>
      <c r="D34" s="216">
        <v>0</v>
      </c>
      <c r="E34" s="216">
        <v>0</v>
      </c>
      <c r="F34" s="216">
        <v>0</v>
      </c>
      <c r="G34" s="216">
        <v>0</v>
      </c>
      <c r="H34" s="216">
        <v>0</v>
      </c>
      <c r="I34" s="216">
        <v>0</v>
      </c>
      <c r="J34" s="216">
        <v>0</v>
      </c>
      <c r="K34" s="216">
        <v>0</v>
      </c>
      <c r="L34" s="216">
        <v>0</v>
      </c>
      <c r="M34" s="216">
        <v>0</v>
      </c>
      <c r="N34" s="216">
        <v>0</v>
      </c>
      <c r="O34" s="216">
        <v>0</v>
      </c>
      <c r="P34" s="216">
        <v>0</v>
      </c>
      <c r="Q34" s="216">
        <v>0</v>
      </c>
      <c r="R34" s="216">
        <v>0</v>
      </c>
      <c r="S34" s="216">
        <v>0</v>
      </c>
      <c r="T34" s="216">
        <v>0</v>
      </c>
      <c r="U34" s="216">
        <v>0</v>
      </c>
      <c r="V34" s="216">
        <v>0</v>
      </c>
      <c r="W34" s="216">
        <v>0</v>
      </c>
      <c r="X34" s="216">
        <v>0</v>
      </c>
      <c r="Y34" s="216">
        <v>0</v>
      </c>
      <c r="Z34" s="216">
        <v>0</v>
      </c>
      <c r="AA34" s="216">
        <v>0</v>
      </c>
      <c r="AB34" s="216">
        <v>0</v>
      </c>
      <c r="AC34" s="216">
        <v>0</v>
      </c>
      <c r="AD34" s="216">
        <v>0</v>
      </c>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7">
        <v>0</v>
      </c>
    </row>
    <row r="35" spans="1:76">
      <c r="A35" s="201">
        <v>43</v>
      </c>
      <c r="B35" s="216">
        <v>0</v>
      </c>
      <c r="C35" s="216">
        <v>0</v>
      </c>
      <c r="D35" s="216">
        <v>0</v>
      </c>
      <c r="E35" s="216">
        <v>0</v>
      </c>
      <c r="F35" s="216">
        <v>5.4</v>
      </c>
      <c r="G35" s="216">
        <v>31.275000000000002</v>
      </c>
      <c r="H35" s="216">
        <v>0.67500000000000004</v>
      </c>
      <c r="I35" s="216">
        <v>0</v>
      </c>
      <c r="J35" s="216">
        <v>6.9750000000000005</v>
      </c>
      <c r="K35" s="216">
        <v>940.95</v>
      </c>
      <c r="L35" s="216">
        <v>1095.3</v>
      </c>
      <c r="M35" s="216">
        <v>337.05</v>
      </c>
      <c r="N35" s="216">
        <v>1542.6000000000001</v>
      </c>
      <c r="O35" s="216">
        <v>719.77499999999998</v>
      </c>
      <c r="P35" s="216">
        <v>312.75</v>
      </c>
      <c r="Q35" s="216">
        <v>644.4</v>
      </c>
      <c r="R35" s="216">
        <v>244.57500000000002</v>
      </c>
      <c r="S35" s="216">
        <v>220.95000000000002</v>
      </c>
      <c r="T35" s="216">
        <v>533.02499999999998</v>
      </c>
      <c r="U35" s="216">
        <v>1030.05</v>
      </c>
      <c r="V35" s="216">
        <v>1646.1000000000001</v>
      </c>
      <c r="W35" s="216">
        <v>1401.3</v>
      </c>
      <c r="X35" s="216">
        <v>351.22500000000002</v>
      </c>
      <c r="Y35" s="216">
        <v>3205.5750000000003</v>
      </c>
      <c r="Z35" s="216">
        <v>73.874292452830204</v>
      </c>
      <c r="AA35" s="216">
        <v>56.661792452830198</v>
      </c>
      <c r="AB35" s="216">
        <v>24.949528301886797</v>
      </c>
      <c r="AC35" s="216">
        <v>0</v>
      </c>
      <c r="AD35" s="216">
        <v>0</v>
      </c>
      <c r="AE35" s="216">
        <v>0</v>
      </c>
      <c r="AF35" s="216">
        <v>300</v>
      </c>
      <c r="AG35" s="216">
        <v>900</v>
      </c>
      <c r="AH35" s="216">
        <v>2100</v>
      </c>
      <c r="AI35" s="216">
        <v>4300</v>
      </c>
      <c r="AJ35" s="216">
        <v>2100</v>
      </c>
      <c r="AK35" s="216">
        <v>2000</v>
      </c>
      <c r="AL35" s="216">
        <v>3100</v>
      </c>
      <c r="AM35" s="216">
        <v>3000</v>
      </c>
      <c r="AN35" s="216">
        <v>2682.45</v>
      </c>
      <c r="AO35" s="216">
        <v>2578.2749999999996</v>
      </c>
      <c r="AP35" s="216">
        <v>2965.2750000000001</v>
      </c>
      <c r="AQ35" s="216">
        <v>3348</v>
      </c>
      <c r="AR35" s="216">
        <v>5086</v>
      </c>
      <c r="AS35" s="216">
        <v>9589</v>
      </c>
      <c r="AT35" s="216">
        <v>6673</v>
      </c>
      <c r="AU35" s="216">
        <v>5585</v>
      </c>
      <c r="AV35" s="216">
        <v>9265</v>
      </c>
      <c r="AW35" s="216">
        <v>9158</v>
      </c>
      <c r="AX35" s="216">
        <v>11588</v>
      </c>
      <c r="AY35" s="216">
        <v>14605</v>
      </c>
      <c r="AZ35" s="216">
        <v>9430</v>
      </c>
      <c r="BA35" s="216">
        <v>10950</v>
      </c>
      <c r="BB35" s="216">
        <v>12420</v>
      </c>
      <c r="BC35" s="216">
        <v>12912</v>
      </c>
      <c r="BD35" s="216">
        <v>8585</v>
      </c>
      <c r="BE35" s="216">
        <v>8314</v>
      </c>
      <c r="BF35" s="216">
        <v>6105</v>
      </c>
      <c r="BG35" s="216">
        <v>10861</v>
      </c>
      <c r="BH35" s="216">
        <v>10170</v>
      </c>
      <c r="BI35" s="216">
        <v>12603</v>
      </c>
      <c r="BJ35" s="216">
        <v>13659</v>
      </c>
      <c r="BK35" s="216">
        <v>14254</v>
      </c>
      <c r="BL35" s="216">
        <v>15081</v>
      </c>
      <c r="BM35" s="216">
        <v>16228</v>
      </c>
      <c r="BN35" s="216">
        <v>15844</v>
      </c>
      <c r="BO35" s="216">
        <v>18238</v>
      </c>
      <c r="BP35" s="216">
        <v>12651</v>
      </c>
      <c r="BQ35" s="216">
        <v>16736</v>
      </c>
      <c r="BR35" s="216">
        <v>20409</v>
      </c>
      <c r="BS35" s="216">
        <v>3074</v>
      </c>
      <c r="BT35" s="216">
        <v>3136</v>
      </c>
      <c r="BU35" s="216">
        <v>11315</v>
      </c>
      <c r="BV35" s="216">
        <v>8568</v>
      </c>
      <c r="BW35" s="216">
        <v>7563</v>
      </c>
      <c r="BX35" s="217">
        <v>86341.013824884794</v>
      </c>
    </row>
    <row r="36" spans="1:76">
      <c r="A36" s="201">
        <v>51</v>
      </c>
      <c r="B36" s="216">
        <v>81.900000000000006</v>
      </c>
      <c r="C36" s="216">
        <v>0</v>
      </c>
      <c r="D36" s="216">
        <v>0</v>
      </c>
      <c r="E36" s="216">
        <v>279.90000000000003</v>
      </c>
      <c r="F36" s="216">
        <v>348.07499999999999</v>
      </c>
      <c r="G36" s="216">
        <v>1382.625</v>
      </c>
      <c r="H36" s="216">
        <v>1562.8500000000001</v>
      </c>
      <c r="I36" s="216">
        <v>1619.325</v>
      </c>
      <c r="J36" s="216">
        <v>988.42500000000007</v>
      </c>
      <c r="K36" s="216">
        <v>2041.875</v>
      </c>
      <c r="L36" s="216">
        <v>3345.0750000000003</v>
      </c>
      <c r="M36" s="216">
        <v>963.45</v>
      </c>
      <c r="N36" s="216">
        <v>3180.6</v>
      </c>
      <c r="O36" s="216">
        <v>4070.9250000000002</v>
      </c>
      <c r="P36" s="216">
        <v>3966.75</v>
      </c>
      <c r="Q36" s="216">
        <v>3710.9250000000002</v>
      </c>
      <c r="R36" s="216">
        <v>4623.75</v>
      </c>
      <c r="S36" s="216">
        <v>3875.85</v>
      </c>
      <c r="T36" s="216">
        <v>2551.0500000000002</v>
      </c>
      <c r="U36" s="216">
        <v>2348.7750000000001</v>
      </c>
      <c r="V36" s="216">
        <v>2254.2750000000001</v>
      </c>
      <c r="W36" s="216">
        <v>2326.9500000000003</v>
      </c>
      <c r="X36" s="216">
        <v>1579.5</v>
      </c>
      <c r="Y36" s="216">
        <v>1747.3500000000001</v>
      </c>
      <c r="Z36" s="216">
        <v>8.8641509433962273</v>
      </c>
      <c r="AA36" s="216">
        <v>0.42028301886792452</v>
      </c>
      <c r="AB36" s="216">
        <v>1.0698113207547171</v>
      </c>
      <c r="AC36" s="216">
        <v>332.17641509433963</v>
      </c>
      <c r="AD36" s="216">
        <v>984.95235849056621</v>
      </c>
      <c r="AE36" s="216">
        <v>300</v>
      </c>
      <c r="AF36" s="216">
        <v>3000</v>
      </c>
      <c r="AG36" s="216">
        <v>3900</v>
      </c>
      <c r="AH36" s="216">
        <v>3400</v>
      </c>
      <c r="AI36" s="216">
        <v>4700</v>
      </c>
      <c r="AJ36" s="216">
        <v>8900</v>
      </c>
      <c r="AK36" s="216">
        <v>10000</v>
      </c>
      <c r="AL36" s="216">
        <v>14100</v>
      </c>
      <c r="AM36" s="216">
        <v>19900</v>
      </c>
      <c r="AN36" s="216">
        <v>21673.800000000003</v>
      </c>
      <c r="AO36" s="216">
        <v>26952.975000000002</v>
      </c>
      <c r="AP36" s="216">
        <v>29154.149999999998</v>
      </c>
      <c r="AQ36" s="216">
        <v>31390.649999999998</v>
      </c>
      <c r="AR36" s="216">
        <v>34898</v>
      </c>
      <c r="AS36" s="216">
        <v>43028</v>
      </c>
      <c r="AT36" s="216">
        <v>40088</v>
      </c>
      <c r="AU36" s="216">
        <v>33020</v>
      </c>
      <c r="AV36" s="216">
        <v>43964</v>
      </c>
      <c r="AW36" s="216">
        <v>41870</v>
      </c>
      <c r="AX36" s="216">
        <v>44015</v>
      </c>
      <c r="AY36" s="216">
        <v>36619</v>
      </c>
      <c r="AZ36" s="216">
        <v>51613</v>
      </c>
      <c r="BA36" s="216">
        <v>56259</v>
      </c>
      <c r="BB36" s="216">
        <v>55064</v>
      </c>
      <c r="BC36" s="216">
        <v>62207</v>
      </c>
      <c r="BD36" s="216">
        <v>59058</v>
      </c>
      <c r="BE36" s="216">
        <v>55475</v>
      </c>
      <c r="BF36" s="216">
        <v>62777</v>
      </c>
      <c r="BG36" s="216">
        <v>123640</v>
      </c>
      <c r="BH36" s="216">
        <v>112064</v>
      </c>
      <c r="BI36" s="216">
        <v>115732</v>
      </c>
      <c r="BJ36" s="216">
        <v>118222</v>
      </c>
      <c r="BK36" s="216">
        <v>130282</v>
      </c>
      <c r="BL36" s="216">
        <v>184296</v>
      </c>
      <c r="BM36" s="216">
        <v>181724</v>
      </c>
      <c r="BN36" s="216">
        <v>180632</v>
      </c>
      <c r="BO36" s="216">
        <v>188448</v>
      </c>
      <c r="BP36" s="216">
        <v>232273</v>
      </c>
      <c r="BQ36" s="216">
        <v>350947</v>
      </c>
      <c r="BR36" s="216">
        <v>437595</v>
      </c>
      <c r="BS36" s="216">
        <v>370773</v>
      </c>
      <c r="BT36" s="216">
        <v>453083</v>
      </c>
      <c r="BU36" s="216">
        <v>452855</v>
      </c>
      <c r="BV36" s="216">
        <v>537415</v>
      </c>
      <c r="BW36" s="216">
        <v>3018337</v>
      </c>
      <c r="BX36" s="217">
        <v>394708.75576036866</v>
      </c>
    </row>
    <row r="37" spans="1:76">
      <c r="A37" s="201">
        <v>52</v>
      </c>
      <c r="B37" s="216">
        <v>140.4</v>
      </c>
      <c r="C37" s="216">
        <v>3.8250000000000002</v>
      </c>
      <c r="D37" s="216">
        <v>14.85</v>
      </c>
      <c r="E37" s="216">
        <v>101.925</v>
      </c>
      <c r="F37" s="216">
        <v>201.6</v>
      </c>
      <c r="G37" s="216">
        <v>201.6</v>
      </c>
      <c r="H37" s="216">
        <v>1091.7</v>
      </c>
      <c r="I37" s="216">
        <v>978.07500000000005</v>
      </c>
      <c r="J37" s="216">
        <v>539.55000000000007</v>
      </c>
      <c r="K37" s="216">
        <v>564.75</v>
      </c>
      <c r="L37" s="216">
        <v>905.17500000000007</v>
      </c>
      <c r="M37" s="216">
        <v>121.5</v>
      </c>
      <c r="N37" s="216">
        <v>1278</v>
      </c>
      <c r="O37" s="216">
        <v>3150</v>
      </c>
      <c r="P37" s="216">
        <v>3861.9</v>
      </c>
      <c r="Q37" s="216">
        <v>2136.375</v>
      </c>
      <c r="R37" s="216">
        <v>3245.4</v>
      </c>
      <c r="S37" s="216">
        <v>2637.2249999999999</v>
      </c>
      <c r="T37" s="216">
        <v>1152</v>
      </c>
      <c r="U37" s="216">
        <v>953.1</v>
      </c>
      <c r="V37" s="216">
        <v>743.625</v>
      </c>
      <c r="W37" s="216">
        <v>399.375</v>
      </c>
      <c r="X37" s="216">
        <v>182.70000000000002</v>
      </c>
      <c r="Y37" s="216">
        <v>218.25</v>
      </c>
      <c r="Z37" s="216">
        <v>0</v>
      </c>
      <c r="AA37" s="216">
        <v>0</v>
      </c>
      <c r="AB37" s="216">
        <v>0</v>
      </c>
      <c r="AC37" s="216">
        <v>0</v>
      </c>
      <c r="AD37" s="216">
        <v>0</v>
      </c>
      <c r="AE37" s="216">
        <v>900</v>
      </c>
      <c r="AF37" s="216">
        <v>1000</v>
      </c>
      <c r="AG37" s="216">
        <v>400</v>
      </c>
      <c r="AH37" s="216">
        <v>1800</v>
      </c>
      <c r="AI37" s="216">
        <v>2000</v>
      </c>
      <c r="AJ37" s="216">
        <v>2400</v>
      </c>
      <c r="AK37" s="216">
        <v>2000</v>
      </c>
      <c r="AL37" s="216">
        <v>3000</v>
      </c>
      <c r="AM37" s="216">
        <v>3200</v>
      </c>
      <c r="AN37" s="216">
        <v>3769.875</v>
      </c>
      <c r="AO37" s="216">
        <v>3950.3249999999998</v>
      </c>
      <c r="AP37" s="216">
        <v>5531.1750000000002</v>
      </c>
      <c r="AQ37" s="216">
        <v>5236.8750000000009</v>
      </c>
      <c r="AR37" s="216">
        <v>4888</v>
      </c>
      <c r="AS37" s="216">
        <v>5321</v>
      </c>
      <c r="AT37" s="216">
        <v>7611</v>
      </c>
      <c r="AU37" s="216">
        <v>6630</v>
      </c>
      <c r="AV37" s="216">
        <v>11347</v>
      </c>
      <c r="AW37" s="216">
        <v>13702</v>
      </c>
      <c r="AX37" s="216">
        <v>14778</v>
      </c>
      <c r="AY37" s="216">
        <v>29082</v>
      </c>
      <c r="AZ37" s="216">
        <v>30761</v>
      </c>
      <c r="BA37" s="216">
        <v>36082</v>
      </c>
      <c r="BB37" s="216">
        <v>38555</v>
      </c>
      <c r="BC37" s="216">
        <v>50468</v>
      </c>
      <c r="BD37" s="216">
        <v>54284</v>
      </c>
      <c r="BE37" s="216">
        <v>51691</v>
      </c>
      <c r="BF37" s="216">
        <v>55019</v>
      </c>
      <c r="BG37" s="216">
        <v>74775</v>
      </c>
      <c r="BH37" s="216">
        <v>78880</v>
      </c>
      <c r="BI37" s="216">
        <v>78614</v>
      </c>
      <c r="BJ37" s="216">
        <v>92619</v>
      </c>
      <c r="BK37" s="216">
        <v>120502</v>
      </c>
      <c r="BL37" s="216">
        <v>177027</v>
      </c>
      <c r="BM37" s="216">
        <v>296412</v>
      </c>
      <c r="BN37" s="216">
        <v>397157</v>
      </c>
      <c r="BO37" s="216">
        <v>315762</v>
      </c>
      <c r="BP37" s="216">
        <v>356111</v>
      </c>
      <c r="BQ37" s="216">
        <v>507735</v>
      </c>
      <c r="BR37" s="216">
        <v>446448</v>
      </c>
      <c r="BS37" s="216">
        <v>333896</v>
      </c>
      <c r="BT37" s="216">
        <v>301235</v>
      </c>
      <c r="BU37" s="216">
        <v>386756</v>
      </c>
      <c r="BV37" s="216">
        <v>347744</v>
      </c>
      <c r="BW37" s="216">
        <v>320869</v>
      </c>
      <c r="BX37" s="217">
        <v>595674.19354838715</v>
      </c>
    </row>
    <row r="38" spans="1:76">
      <c r="A38" s="201">
        <v>53</v>
      </c>
      <c r="B38" s="216">
        <v>2.0249999999999999</v>
      </c>
      <c r="C38" s="216">
        <v>0</v>
      </c>
      <c r="D38" s="216">
        <v>0</v>
      </c>
      <c r="E38" s="216">
        <v>1.125</v>
      </c>
      <c r="F38" s="216">
        <v>1.8</v>
      </c>
      <c r="G38" s="216">
        <v>0.67500000000000004</v>
      </c>
      <c r="H38" s="216">
        <v>98.775000000000006</v>
      </c>
      <c r="I38" s="216">
        <v>73.8</v>
      </c>
      <c r="J38" s="216">
        <v>148.95000000000002</v>
      </c>
      <c r="K38" s="216">
        <v>146.47499999999999</v>
      </c>
      <c r="L38" s="216">
        <v>200.70000000000002</v>
      </c>
      <c r="M38" s="216">
        <v>148.95000000000002</v>
      </c>
      <c r="N38" s="216">
        <v>381.15000000000003</v>
      </c>
      <c r="O38" s="216">
        <v>259.65000000000003</v>
      </c>
      <c r="P38" s="216">
        <v>390.6</v>
      </c>
      <c r="Q38" s="216">
        <v>381.15000000000003</v>
      </c>
      <c r="R38" s="216">
        <v>246.375</v>
      </c>
      <c r="S38" s="216">
        <v>262.125</v>
      </c>
      <c r="T38" s="216">
        <v>273.82499999999999</v>
      </c>
      <c r="U38" s="216">
        <v>204.07500000000002</v>
      </c>
      <c r="V38" s="216">
        <v>285.75</v>
      </c>
      <c r="W38" s="216">
        <v>249.52500000000001</v>
      </c>
      <c r="X38" s="216">
        <v>139.72499999999999</v>
      </c>
      <c r="Y38" s="216">
        <v>252.45000000000002</v>
      </c>
      <c r="Z38" s="216">
        <v>43.88709905660378</v>
      </c>
      <c r="AA38" s="216">
        <v>17.919339622641512</v>
      </c>
      <c r="AB38" s="216">
        <v>29.931792452830187</v>
      </c>
      <c r="AC38" s="216">
        <v>0</v>
      </c>
      <c r="AD38" s="216">
        <v>32.43820754716981</v>
      </c>
      <c r="AE38" s="216">
        <v>600</v>
      </c>
      <c r="AF38" s="216">
        <v>700</v>
      </c>
      <c r="AG38" s="216">
        <v>1900</v>
      </c>
      <c r="AH38" s="216">
        <v>2000</v>
      </c>
      <c r="AI38" s="216">
        <v>2300</v>
      </c>
      <c r="AJ38" s="216">
        <v>4700</v>
      </c>
      <c r="AK38" s="216">
        <v>5600</v>
      </c>
      <c r="AL38" s="216">
        <v>4800</v>
      </c>
      <c r="AM38" s="216">
        <v>6700</v>
      </c>
      <c r="AN38" s="216">
        <v>7828.2</v>
      </c>
      <c r="AO38" s="216">
        <v>6104.25</v>
      </c>
      <c r="AP38" s="216">
        <v>5634.9</v>
      </c>
      <c r="AQ38" s="216">
        <v>6257.0250000000005</v>
      </c>
      <c r="AR38" s="216">
        <v>6201</v>
      </c>
      <c r="AS38" s="216">
        <v>5947</v>
      </c>
      <c r="AT38" s="216">
        <v>6872</v>
      </c>
      <c r="AU38" s="216">
        <v>7277</v>
      </c>
      <c r="AV38" s="216">
        <v>7603</v>
      </c>
      <c r="AW38" s="216">
        <v>10598</v>
      </c>
      <c r="AX38" s="216">
        <v>11025</v>
      </c>
      <c r="AY38" s="216">
        <v>12499</v>
      </c>
      <c r="AZ38" s="216">
        <v>13124</v>
      </c>
      <c r="BA38" s="216">
        <v>12562</v>
      </c>
      <c r="BB38" s="216">
        <v>14110</v>
      </c>
      <c r="BC38" s="216">
        <v>17231</v>
      </c>
      <c r="BD38" s="216">
        <v>20962</v>
      </c>
      <c r="BE38" s="216">
        <v>21430</v>
      </c>
      <c r="BF38" s="216">
        <v>26974</v>
      </c>
      <c r="BG38" s="216">
        <v>27168</v>
      </c>
      <c r="BH38" s="216">
        <v>27246</v>
      </c>
      <c r="BI38" s="216">
        <v>31699</v>
      </c>
      <c r="BJ38" s="216">
        <v>31971</v>
      </c>
      <c r="BK38" s="216">
        <v>36112</v>
      </c>
      <c r="BL38" s="216">
        <v>39747</v>
      </c>
      <c r="BM38" s="216">
        <v>49517</v>
      </c>
      <c r="BN38" s="216">
        <v>56620</v>
      </c>
      <c r="BO38" s="216">
        <v>63036</v>
      </c>
      <c r="BP38" s="216">
        <v>65062</v>
      </c>
      <c r="BQ38" s="216">
        <v>63659</v>
      </c>
      <c r="BR38" s="216">
        <v>74098</v>
      </c>
      <c r="BS38" s="216">
        <v>76859</v>
      </c>
      <c r="BT38" s="216">
        <v>74174</v>
      </c>
      <c r="BU38" s="216">
        <v>71329</v>
      </c>
      <c r="BV38" s="216">
        <v>81438</v>
      </c>
      <c r="BW38" s="216">
        <v>76898</v>
      </c>
      <c r="BX38" s="217">
        <v>0</v>
      </c>
    </row>
    <row r="39" spans="1:76">
      <c r="A39" s="201">
        <v>54</v>
      </c>
      <c r="B39" s="216">
        <v>9.4500000000000011</v>
      </c>
      <c r="C39" s="216">
        <v>0</v>
      </c>
      <c r="D39" s="216">
        <v>0</v>
      </c>
      <c r="E39" s="216">
        <v>0.22500000000000001</v>
      </c>
      <c r="F39" s="216">
        <v>90.225000000000009</v>
      </c>
      <c r="G39" s="216">
        <v>104.175</v>
      </c>
      <c r="H39" s="216">
        <v>18</v>
      </c>
      <c r="I39" s="216">
        <v>1809</v>
      </c>
      <c r="J39" s="216">
        <v>4240.8</v>
      </c>
      <c r="K39" s="216">
        <v>352.8</v>
      </c>
      <c r="L39" s="216">
        <v>2865.15</v>
      </c>
      <c r="M39" s="216">
        <v>1347.3</v>
      </c>
      <c r="N39" s="216">
        <v>4319.7750000000005</v>
      </c>
      <c r="O39" s="216">
        <v>4321.5749999999998</v>
      </c>
      <c r="P39" s="216">
        <v>2035.8</v>
      </c>
      <c r="Q39" s="216">
        <v>1431</v>
      </c>
      <c r="R39" s="216">
        <v>584.1</v>
      </c>
      <c r="S39" s="216">
        <v>1929.375</v>
      </c>
      <c r="T39" s="216">
        <v>911.92500000000007</v>
      </c>
      <c r="U39" s="216">
        <v>1020.15</v>
      </c>
      <c r="V39" s="216">
        <v>942.30000000000007</v>
      </c>
      <c r="W39" s="216">
        <v>627.75</v>
      </c>
      <c r="X39" s="216">
        <v>747.22500000000002</v>
      </c>
      <c r="Y39" s="216">
        <v>1245.825</v>
      </c>
      <c r="Z39" s="216">
        <v>320.7695518867925</v>
      </c>
      <c r="AA39" s="216">
        <v>374.85042452830186</v>
      </c>
      <c r="AB39" s="216">
        <v>299.79169811320753</v>
      </c>
      <c r="AC39" s="216">
        <v>28.579245283018871</v>
      </c>
      <c r="AD39" s="216">
        <v>34.272169811320758</v>
      </c>
      <c r="AE39" s="216">
        <v>2600</v>
      </c>
      <c r="AF39" s="216">
        <v>4100</v>
      </c>
      <c r="AG39" s="216">
        <v>3700</v>
      </c>
      <c r="AH39" s="216">
        <v>6200</v>
      </c>
      <c r="AI39" s="216">
        <v>5900</v>
      </c>
      <c r="AJ39" s="216">
        <v>5800</v>
      </c>
      <c r="AK39" s="216">
        <v>8000</v>
      </c>
      <c r="AL39" s="216">
        <v>8800</v>
      </c>
      <c r="AM39" s="216">
        <v>8100</v>
      </c>
      <c r="AN39" s="216">
        <v>10172.700000000001</v>
      </c>
      <c r="AO39" s="216">
        <v>9133.65</v>
      </c>
      <c r="AP39" s="216">
        <v>9451.125</v>
      </c>
      <c r="AQ39" s="216">
        <v>10701.225</v>
      </c>
      <c r="AR39" s="216">
        <v>10559</v>
      </c>
      <c r="AS39" s="216">
        <v>12086</v>
      </c>
      <c r="AT39" s="216">
        <v>13701</v>
      </c>
      <c r="AU39" s="216">
        <v>17098</v>
      </c>
      <c r="AV39" s="216">
        <v>19182</v>
      </c>
      <c r="AW39" s="216">
        <v>18121</v>
      </c>
      <c r="AX39" s="216">
        <v>17715</v>
      </c>
      <c r="AY39" s="216">
        <v>20869</v>
      </c>
      <c r="AZ39" s="216">
        <v>26190</v>
      </c>
      <c r="BA39" s="216">
        <v>25535</v>
      </c>
      <c r="BB39" s="216">
        <v>29715</v>
      </c>
      <c r="BC39" s="216">
        <v>44170</v>
      </c>
      <c r="BD39" s="216">
        <v>59728</v>
      </c>
      <c r="BE39" s="216">
        <v>61132</v>
      </c>
      <c r="BF39" s="216">
        <v>18275</v>
      </c>
      <c r="BG39" s="216">
        <v>82456</v>
      </c>
      <c r="BH39" s="216">
        <v>84959</v>
      </c>
      <c r="BI39" s="216">
        <v>92916</v>
      </c>
      <c r="BJ39" s="216">
        <v>94783</v>
      </c>
      <c r="BK39" s="216">
        <v>95913</v>
      </c>
      <c r="BL39" s="216">
        <v>120401</v>
      </c>
      <c r="BM39" s="216">
        <v>106277</v>
      </c>
      <c r="BN39" s="216">
        <v>114904</v>
      </c>
      <c r="BO39" s="216">
        <v>120961</v>
      </c>
      <c r="BP39" s="216">
        <v>146248</v>
      </c>
      <c r="BQ39" s="216">
        <v>143732</v>
      </c>
      <c r="BR39" s="216">
        <v>155395</v>
      </c>
      <c r="BS39" s="216">
        <v>162906</v>
      </c>
      <c r="BT39" s="216">
        <v>169590</v>
      </c>
      <c r="BU39" s="216">
        <v>168104</v>
      </c>
      <c r="BV39" s="216">
        <v>150819</v>
      </c>
      <c r="BW39" s="216">
        <v>133801</v>
      </c>
      <c r="BX39" s="217">
        <v>0</v>
      </c>
    </row>
    <row r="40" spans="1:76">
      <c r="A40" s="201">
        <v>55</v>
      </c>
      <c r="B40" s="216">
        <v>0</v>
      </c>
      <c r="C40" s="216">
        <v>0</v>
      </c>
      <c r="D40" s="216">
        <v>0</v>
      </c>
      <c r="E40" s="216">
        <v>0</v>
      </c>
      <c r="F40" s="216">
        <v>0</v>
      </c>
      <c r="G40" s="216">
        <v>0</v>
      </c>
      <c r="H40" s="216">
        <v>0</v>
      </c>
      <c r="I40" s="216">
        <v>0</v>
      </c>
      <c r="J40" s="216">
        <v>0</v>
      </c>
      <c r="K40" s="216">
        <v>0</v>
      </c>
      <c r="L40" s="216">
        <v>0</v>
      </c>
      <c r="M40" s="216">
        <v>0</v>
      </c>
      <c r="N40" s="216">
        <v>0</v>
      </c>
      <c r="O40" s="216">
        <v>0</v>
      </c>
      <c r="P40" s="216">
        <v>0</v>
      </c>
      <c r="Q40" s="216">
        <v>0</v>
      </c>
      <c r="R40" s="216">
        <v>0</v>
      </c>
      <c r="S40" s="216">
        <v>0</v>
      </c>
      <c r="T40" s="216">
        <v>0</v>
      </c>
      <c r="U40" s="216">
        <v>0</v>
      </c>
      <c r="V40" s="216">
        <v>0</v>
      </c>
      <c r="W40" s="216">
        <v>0</v>
      </c>
      <c r="X40" s="216">
        <v>0</v>
      </c>
      <c r="Y40" s="216">
        <v>0</v>
      </c>
      <c r="Z40" s="216">
        <v>0</v>
      </c>
      <c r="AA40" s="216">
        <v>0</v>
      </c>
      <c r="AB40" s="216">
        <v>0</v>
      </c>
      <c r="AC40" s="216">
        <v>0</v>
      </c>
      <c r="AD40" s="216">
        <v>0</v>
      </c>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7">
        <v>0</v>
      </c>
    </row>
    <row r="41" spans="1:76">
      <c r="A41" s="201">
        <v>56</v>
      </c>
      <c r="B41" s="216">
        <v>1.575</v>
      </c>
      <c r="C41" s="216">
        <v>0</v>
      </c>
      <c r="D41" s="216">
        <v>0</v>
      </c>
      <c r="E41" s="216">
        <v>0</v>
      </c>
      <c r="F41" s="216">
        <v>1.575</v>
      </c>
      <c r="G41" s="216">
        <v>145.125</v>
      </c>
      <c r="H41" s="216">
        <v>62.774999999999999</v>
      </c>
      <c r="I41" s="216">
        <v>105.97500000000001</v>
      </c>
      <c r="J41" s="216">
        <v>49.5</v>
      </c>
      <c r="K41" s="216">
        <v>202.95000000000002</v>
      </c>
      <c r="L41" s="216">
        <v>420.3</v>
      </c>
      <c r="M41" s="216">
        <v>94.05</v>
      </c>
      <c r="N41" s="216">
        <v>383.40000000000003</v>
      </c>
      <c r="O41" s="216">
        <v>300.15000000000003</v>
      </c>
      <c r="P41" s="216">
        <v>47.7</v>
      </c>
      <c r="Q41" s="216">
        <v>206.32500000000002</v>
      </c>
      <c r="R41" s="216">
        <v>609.30000000000007</v>
      </c>
      <c r="S41" s="216">
        <v>3482.3250000000003</v>
      </c>
      <c r="T41" s="216">
        <v>2945.4749999999999</v>
      </c>
      <c r="U41" s="216">
        <v>3834.9</v>
      </c>
      <c r="V41" s="216">
        <v>4538.0250000000005</v>
      </c>
      <c r="W41" s="216">
        <v>5775.3</v>
      </c>
      <c r="X41" s="216">
        <v>4247.3249999999998</v>
      </c>
      <c r="Y41" s="216">
        <v>4438.8</v>
      </c>
      <c r="Z41" s="216">
        <v>0</v>
      </c>
      <c r="AA41" s="216">
        <v>0</v>
      </c>
      <c r="AB41" s="216">
        <v>0</v>
      </c>
      <c r="AC41" s="216">
        <v>129.40896226415097</v>
      </c>
      <c r="AD41" s="216">
        <v>478.51132075471702</v>
      </c>
      <c r="AE41" s="216">
        <v>5100</v>
      </c>
      <c r="AF41" s="216">
        <v>10700</v>
      </c>
      <c r="AG41" s="216">
        <v>12000</v>
      </c>
      <c r="AH41" s="216">
        <v>19000</v>
      </c>
      <c r="AI41" s="216">
        <v>12800</v>
      </c>
      <c r="AJ41" s="216">
        <v>15800</v>
      </c>
      <c r="AK41" s="216">
        <v>16800</v>
      </c>
      <c r="AL41" s="216">
        <v>15400</v>
      </c>
      <c r="AM41" s="216">
        <v>19000</v>
      </c>
      <c r="AN41" s="216">
        <v>21861.674999999999</v>
      </c>
      <c r="AO41" s="216">
        <v>27187.65</v>
      </c>
      <c r="AP41" s="216">
        <v>35213.625</v>
      </c>
      <c r="AQ41" s="216">
        <v>45833.625</v>
      </c>
      <c r="AR41" s="216">
        <v>47806</v>
      </c>
      <c r="AS41" s="216">
        <v>57199</v>
      </c>
      <c r="AT41" s="216">
        <v>72180</v>
      </c>
      <c r="AU41" s="216">
        <v>77873</v>
      </c>
      <c r="AV41" s="216">
        <v>81400</v>
      </c>
      <c r="AW41" s="216">
        <v>76523</v>
      </c>
      <c r="AX41" s="216">
        <v>93865</v>
      </c>
      <c r="AY41" s="216">
        <v>122329</v>
      </c>
      <c r="AZ41" s="216">
        <v>137607</v>
      </c>
      <c r="BA41" s="216">
        <v>151025</v>
      </c>
      <c r="BB41" s="216">
        <v>156555</v>
      </c>
      <c r="BC41" s="216">
        <v>109173</v>
      </c>
      <c r="BD41" s="216">
        <v>118337</v>
      </c>
      <c r="BE41" s="216">
        <v>121766</v>
      </c>
      <c r="BF41" s="216">
        <v>135205</v>
      </c>
      <c r="BG41" s="216">
        <v>292225</v>
      </c>
      <c r="BH41" s="216">
        <v>367989</v>
      </c>
      <c r="BI41" s="216">
        <v>302391</v>
      </c>
      <c r="BJ41" s="216">
        <v>349837</v>
      </c>
      <c r="BK41" s="216">
        <v>374444</v>
      </c>
      <c r="BL41" s="216">
        <v>352102</v>
      </c>
      <c r="BM41" s="216">
        <v>531268</v>
      </c>
      <c r="BN41" s="216">
        <v>704875</v>
      </c>
      <c r="BO41" s="216">
        <v>703498</v>
      </c>
      <c r="BP41" s="216">
        <v>700417</v>
      </c>
      <c r="BQ41" s="216">
        <v>844486</v>
      </c>
      <c r="BR41" s="216">
        <v>948367</v>
      </c>
      <c r="BS41" s="216">
        <v>814354</v>
      </c>
      <c r="BT41" s="216">
        <v>740744</v>
      </c>
      <c r="BU41" s="216">
        <v>842268</v>
      </c>
      <c r="BV41" s="216">
        <v>905324</v>
      </c>
      <c r="BW41" s="216">
        <v>901691</v>
      </c>
      <c r="BX41" s="217">
        <v>1050012.9032258065</v>
      </c>
    </row>
    <row r="42" spans="1:76">
      <c r="A42" s="201">
        <v>57</v>
      </c>
      <c r="B42" s="216">
        <v>0</v>
      </c>
      <c r="C42" s="216">
        <v>0</v>
      </c>
      <c r="D42" s="216">
        <v>0</v>
      </c>
      <c r="E42" s="216">
        <v>0</v>
      </c>
      <c r="F42" s="216">
        <v>0</v>
      </c>
      <c r="G42" s="216">
        <v>0</v>
      </c>
      <c r="H42" s="216">
        <v>0</v>
      </c>
      <c r="I42" s="216">
        <v>0</v>
      </c>
      <c r="J42" s="216">
        <v>0</v>
      </c>
      <c r="K42" s="216">
        <v>0</v>
      </c>
      <c r="L42" s="216">
        <v>0</v>
      </c>
      <c r="M42" s="216">
        <v>0</v>
      </c>
      <c r="N42" s="216">
        <v>0</v>
      </c>
      <c r="O42" s="216">
        <v>0</v>
      </c>
      <c r="P42" s="216">
        <v>0</v>
      </c>
      <c r="Q42" s="216">
        <v>0</v>
      </c>
      <c r="R42" s="216">
        <v>0</v>
      </c>
      <c r="S42" s="216">
        <v>0</v>
      </c>
      <c r="T42" s="216">
        <v>0</v>
      </c>
      <c r="U42" s="216">
        <v>0</v>
      </c>
      <c r="V42" s="216">
        <v>0</v>
      </c>
      <c r="W42" s="216">
        <v>0</v>
      </c>
      <c r="X42" s="216">
        <v>0</v>
      </c>
      <c r="Y42" s="216">
        <v>0</v>
      </c>
      <c r="Z42" s="216">
        <v>48.852169811320756</v>
      </c>
      <c r="AA42" s="216">
        <v>222.3679245283019</v>
      </c>
      <c r="AB42" s="216">
        <v>27.005094339622644</v>
      </c>
      <c r="AC42" s="216">
        <v>159.74575471698114</v>
      </c>
      <c r="AD42" s="216">
        <v>108.89150943396227</v>
      </c>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7">
        <v>0</v>
      </c>
    </row>
    <row r="43" spans="1:76">
      <c r="A43" s="201">
        <v>58</v>
      </c>
      <c r="B43" s="216">
        <v>0</v>
      </c>
      <c r="C43" s="216">
        <v>0</v>
      </c>
      <c r="D43" s="216">
        <v>0</v>
      </c>
      <c r="E43" s="216">
        <v>0</v>
      </c>
      <c r="F43" s="216">
        <v>0</v>
      </c>
      <c r="G43" s="216">
        <v>0</v>
      </c>
      <c r="H43" s="216">
        <v>0</v>
      </c>
      <c r="I43" s="216">
        <v>0</v>
      </c>
      <c r="J43" s="216">
        <v>0</v>
      </c>
      <c r="K43" s="216">
        <v>0</v>
      </c>
      <c r="L43" s="216">
        <v>0</v>
      </c>
      <c r="M43" s="216">
        <v>0</v>
      </c>
      <c r="N43" s="216">
        <v>0</v>
      </c>
      <c r="O43" s="216">
        <v>0</v>
      </c>
      <c r="P43" s="216">
        <v>0</v>
      </c>
      <c r="Q43" s="216">
        <v>0</v>
      </c>
      <c r="R43" s="216">
        <v>0</v>
      </c>
      <c r="S43" s="216">
        <v>7.65</v>
      </c>
      <c r="T43" s="216">
        <v>3.375</v>
      </c>
      <c r="U43" s="216">
        <v>0.22500000000000001</v>
      </c>
      <c r="V43" s="216">
        <v>0.9</v>
      </c>
      <c r="W43" s="216">
        <v>2.25</v>
      </c>
      <c r="X43" s="216">
        <v>22.5</v>
      </c>
      <c r="Y43" s="216">
        <v>6.5250000000000004</v>
      </c>
      <c r="Z43" s="216">
        <v>0</v>
      </c>
      <c r="AA43" s="216">
        <v>0</v>
      </c>
      <c r="AB43" s="216">
        <v>0</v>
      </c>
      <c r="AC43" s="216">
        <v>0</v>
      </c>
      <c r="AD43" s="216">
        <v>499.14339622641518</v>
      </c>
      <c r="AE43" s="216">
        <v>100</v>
      </c>
      <c r="AF43" s="216">
        <v>100</v>
      </c>
      <c r="AG43" s="216">
        <v>100</v>
      </c>
      <c r="AH43" s="216">
        <v>500</v>
      </c>
      <c r="AI43" s="216">
        <v>300</v>
      </c>
      <c r="AJ43" s="216">
        <v>1300</v>
      </c>
      <c r="AK43" s="216">
        <v>600</v>
      </c>
      <c r="AL43" s="216">
        <v>400</v>
      </c>
      <c r="AM43" s="216">
        <v>400</v>
      </c>
      <c r="AN43" s="216">
        <v>1781.325</v>
      </c>
      <c r="AO43" s="216">
        <v>1557.675</v>
      </c>
      <c r="AP43" s="216">
        <v>1862.325</v>
      </c>
      <c r="AQ43" s="216">
        <v>2217.375</v>
      </c>
      <c r="AR43" s="216">
        <v>3055</v>
      </c>
      <c r="AS43" s="216">
        <v>3161</v>
      </c>
      <c r="AT43" s="216">
        <v>5300</v>
      </c>
      <c r="AU43" s="216">
        <v>6551</v>
      </c>
      <c r="AV43" s="216">
        <v>8967</v>
      </c>
      <c r="AW43" s="216">
        <v>12178</v>
      </c>
      <c r="AX43" s="216">
        <v>16808</v>
      </c>
      <c r="AY43" s="216">
        <v>18770</v>
      </c>
      <c r="AZ43" s="216">
        <v>27498</v>
      </c>
      <c r="BA43" s="216">
        <v>32885</v>
      </c>
      <c r="BB43" s="216">
        <v>35160</v>
      </c>
      <c r="BC43" s="216">
        <v>36022</v>
      </c>
      <c r="BD43" s="216">
        <v>36004</v>
      </c>
      <c r="BE43" s="216">
        <v>40726</v>
      </c>
      <c r="BF43" s="216">
        <v>50972</v>
      </c>
      <c r="BG43" s="216">
        <v>55617</v>
      </c>
      <c r="BH43" s="216">
        <v>52057</v>
      </c>
      <c r="BI43" s="216">
        <v>61793</v>
      </c>
      <c r="BJ43" s="216">
        <v>70227</v>
      </c>
      <c r="BK43" s="216">
        <v>81175</v>
      </c>
      <c r="BL43" s="216">
        <v>107068</v>
      </c>
      <c r="BM43" s="216">
        <v>137683</v>
      </c>
      <c r="BN43" s="216">
        <v>148251</v>
      </c>
      <c r="BO43" s="216">
        <v>177202</v>
      </c>
      <c r="BP43" s="216">
        <v>201495</v>
      </c>
      <c r="BQ43" s="216">
        <v>240718</v>
      </c>
      <c r="BR43" s="216">
        <v>241593</v>
      </c>
      <c r="BS43" s="216">
        <v>212240</v>
      </c>
      <c r="BT43" s="216">
        <v>187381</v>
      </c>
      <c r="BU43" s="216">
        <v>223972</v>
      </c>
      <c r="BV43" s="216">
        <v>182302</v>
      </c>
      <c r="BW43" s="216">
        <v>173301</v>
      </c>
      <c r="BX43" s="217">
        <v>59174.193548387098</v>
      </c>
    </row>
    <row r="44" spans="1:76">
      <c r="A44" s="201">
        <v>59</v>
      </c>
      <c r="B44" s="216">
        <v>0</v>
      </c>
      <c r="C44" s="216">
        <v>0</v>
      </c>
      <c r="D44" s="216">
        <v>0</v>
      </c>
      <c r="E44" s="216">
        <v>0</v>
      </c>
      <c r="F44" s="216">
        <v>0</v>
      </c>
      <c r="G44" s="216">
        <v>0</v>
      </c>
      <c r="H44" s="216">
        <v>0</v>
      </c>
      <c r="I44" s="216">
        <v>0</v>
      </c>
      <c r="J44" s="216">
        <v>0</v>
      </c>
      <c r="K44" s="216">
        <v>0</v>
      </c>
      <c r="L44" s="216">
        <v>0</v>
      </c>
      <c r="M44" s="216">
        <v>0</v>
      </c>
      <c r="N44" s="216">
        <v>0</v>
      </c>
      <c r="O44" s="216">
        <v>0</v>
      </c>
      <c r="P44" s="216">
        <v>0</v>
      </c>
      <c r="Q44" s="216">
        <v>0</v>
      </c>
      <c r="R44" s="216">
        <v>0</v>
      </c>
      <c r="S44" s="216">
        <v>493.875</v>
      </c>
      <c r="T44" s="216">
        <v>320.17500000000001</v>
      </c>
      <c r="U44" s="216">
        <v>209.92500000000001</v>
      </c>
      <c r="V44" s="216">
        <v>38.024999999999999</v>
      </c>
      <c r="W44" s="216">
        <v>29.25</v>
      </c>
      <c r="X44" s="216">
        <v>9.6750000000000007</v>
      </c>
      <c r="Y44" s="216">
        <v>38.925000000000004</v>
      </c>
      <c r="Z44" s="216">
        <v>0</v>
      </c>
      <c r="AA44" s="216">
        <v>0</v>
      </c>
      <c r="AB44" s="216">
        <v>0</v>
      </c>
      <c r="AC44" s="216">
        <v>0</v>
      </c>
      <c r="AD44" s="216">
        <v>0</v>
      </c>
      <c r="AE44" s="216">
        <v>0</v>
      </c>
      <c r="AF44" s="216">
        <v>0</v>
      </c>
      <c r="AG44" s="216">
        <v>0</v>
      </c>
      <c r="AH44" s="216">
        <v>0</v>
      </c>
      <c r="AI44" s="216">
        <v>0</v>
      </c>
      <c r="AJ44" s="216">
        <v>0</v>
      </c>
      <c r="AK44" s="216">
        <v>0</v>
      </c>
      <c r="AL44" s="216">
        <v>0</v>
      </c>
      <c r="AM44" s="216">
        <v>0</v>
      </c>
      <c r="AN44" s="216">
        <v>0</v>
      </c>
      <c r="AO44" s="216">
        <v>0</v>
      </c>
      <c r="AP44" s="216">
        <v>0</v>
      </c>
      <c r="AQ44" s="216">
        <v>0</v>
      </c>
      <c r="AR44" s="216">
        <v>0</v>
      </c>
      <c r="AS44" s="216">
        <v>0</v>
      </c>
      <c r="AT44" s="216">
        <v>0</v>
      </c>
      <c r="AU44" s="216">
        <v>0</v>
      </c>
      <c r="AV44" s="216">
        <v>0</v>
      </c>
      <c r="AW44" s="216">
        <v>0</v>
      </c>
      <c r="AX44" s="216">
        <v>0</v>
      </c>
      <c r="AY44" s="216">
        <v>0</v>
      </c>
      <c r="AZ44" s="216">
        <v>0</v>
      </c>
      <c r="BA44" s="216">
        <v>0</v>
      </c>
      <c r="BB44" s="216">
        <v>0</v>
      </c>
      <c r="BC44" s="216">
        <v>0</v>
      </c>
      <c r="BD44" s="216">
        <v>0</v>
      </c>
      <c r="BE44" s="216">
        <v>0</v>
      </c>
      <c r="BF44" s="216">
        <v>0</v>
      </c>
      <c r="BG44" s="216">
        <v>0</v>
      </c>
      <c r="BH44" s="216">
        <v>0</v>
      </c>
      <c r="BI44" s="216">
        <v>0</v>
      </c>
      <c r="BJ44" s="216">
        <v>0</v>
      </c>
      <c r="BK44" s="216">
        <v>0</v>
      </c>
      <c r="BL44" s="216">
        <v>0</v>
      </c>
      <c r="BM44" s="216">
        <v>0</v>
      </c>
      <c r="BN44" s="216">
        <v>0</v>
      </c>
      <c r="BO44" s="216">
        <v>0</v>
      </c>
      <c r="BP44" s="216">
        <v>0</v>
      </c>
      <c r="BQ44" s="216">
        <v>0</v>
      </c>
      <c r="BR44" s="216">
        <v>0</v>
      </c>
      <c r="BS44" s="216">
        <v>0</v>
      </c>
      <c r="BT44" s="216">
        <v>0</v>
      </c>
      <c r="BU44" s="216">
        <v>0</v>
      </c>
      <c r="BV44" s="216">
        <v>0</v>
      </c>
      <c r="BW44" s="216">
        <v>0</v>
      </c>
      <c r="BX44" s="217">
        <v>0</v>
      </c>
    </row>
    <row r="45" spans="1:76">
      <c r="A45" s="201">
        <v>61</v>
      </c>
      <c r="B45" s="216">
        <v>1077.9750000000001</v>
      </c>
      <c r="C45" s="216">
        <v>0</v>
      </c>
      <c r="D45" s="216">
        <v>1.575</v>
      </c>
      <c r="E45" s="216">
        <v>2195.3250000000003</v>
      </c>
      <c r="F45" s="216">
        <v>1734.5250000000001</v>
      </c>
      <c r="G45" s="216">
        <v>3982.9500000000003</v>
      </c>
      <c r="H45" s="216">
        <v>14539.725</v>
      </c>
      <c r="I45" s="216">
        <v>52785</v>
      </c>
      <c r="J45" s="216">
        <v>54335.925000000003</v>
      </c>
      <c r="K45" s="216">
        <v>67517.55</v>
      </c>
      <c r="L45" s="216">
        <v>93566.7</v>
      </c>
      <c r="M45" s="216">
        <v>13695.075000000001</v>
      </c>
      <c r="N45" s="216">
        <v>83608.2</v>
      </c>
      <c r="O45" s="216">
        <v>60253.875</v>
      </c>
      <c r="P45" s="216">
        <v>44068.950000000004</v>
      </c>
      <c r="Q45" s="216">
        <v>33170.175000000003</v>
      </c>
      <c r="R45" s="216">
        <v>30233.924999999999</v>
      </c>
      <c r="S45" s="216">
        <v>25070.174999999999</v>
      </c>
      <c r="T45" s="216">
        <v>23518.350000000002</v>
      </c>
      <c r="U45" s="216">
        <v>27733.725000000002</v>
      </c>
      <c r="V45" s="216">
        <v>25965.9</v>
      </c>
      <c r="W45" s="216">
        <v>21625.65</v>
      </c>
      <c r="X45" s="216">
        <v>18321.975000000002</v>
      </c>
      <c r="Y45" s="216">
        <v>18520.875</v>
      </c>
      <c r="Z45" s="216">
        <v>5712.1811320754723</v>
      </c>
      <c r="AA45" s="216">
        <v>5082.5704245283023</v>
      </c>
      <c r="AB45" s="216">
        <v>4952.1871698113209</v>
      </c>
      <c r="AC45" s="216">
        <v>0</v>
      </c>
      <c r="AD45" s="216">
        <v>0</v>
      </c>
      <c r="AE45" s="216">
        <v>65800</v>
      </c>
      <c r="AF45" s="216">
        <v>44100</v>
      </c>
      <c r="AG45" s="216">
        <v>48100</v>
      </c>
      <c r="AH45" s="216">
        <v>35800</v>
      </c>
      <c r="AI45" s="216">
        <v>37400</v>
      </c>
      <c r="AJ45" s="216">
        <v>35700</v>
      </c>
      <c r="AK45" s="216">
        <v>30100</v>
      </c>
      <c r="AL45" s="216">
        <v>24800</v>
      </c>
      <c r="AM45" s="216">
        <v>26200</v>
      </c>
      <c r="AN45" s="216">
        <v>34811.1</v>
      </c>
      <c r="AO45" s="216">
        <v>34894.125</v>
      </c>
      <c r="AP45" s="216">
        <v>33893.775000000001</v>
      </c>
      <c r="AQ45" s="216">
        <v>32010.075000000001</v>
      </c>
      <c r="AR45" s="216">
        <v>37453</v>
      </c>
      <c r="AS45" s="216">
        <v>41618</v>
      </c>
      <c r="AT45" s="216">
        <v>39160</v>
      </c>
      <c r="AU45" s="216">
        <v>44191</v>
      </c>
      <c r="AV45" s="216">
        <v>62852</v>
      </c>
      <c r="AW45" s="216">
        <v>53038</v>
      </c>
      <c r="AX45" s="216">
        <v>52121</v>
      </c>
      <c r="AY45" s="216">
        <v>60072</v>
      </c>
      <c r="AZ45" s="216">
        <v>52021</v>
      </c>
      <c r="BA45" s="216">
        <v>51606</v>
      </c>
      <c r="BB45" s="216">
        <v>47491</v>
      </c>
      <c r="BC45" s="216">
        <v>44726</v>
      </c>
      <c r="BD45" s="216">
        <v>45730</v>
      </c>
      <c r="BE45" s="216">
        <v>50632</v>
      </c>
      <c r="BF45" s="216">
        <v>54375</v>
      </c>
      <c r="BG45" s="216">
        <v>58583</v>
      </c>
      <c r="BH45" s="216">
        <v>52374</v>
      </c>
      <c r="BI45" s="216">
        <v>81743</v>
      </c>
      <c r="BJ45" s="216">
        <v>86081</v>
      </c>
      <c r="BK45" s="216">
        <v>92429</v>
      </c>
      <c r="BL45" s="216">
        <v>106885</v>
      </c>
      <c r="BM45" s="216">
        <v>103817</v>
      </c>
      <c r="BN45" s="216">
        <v>94758</v>
      </c>
      <c r="BO45" s="216">
        <v>88240</v>
      </c>
      <c r="BP45" s="216">
        <v>78590</v>
      </c>
      <c r="BQ45" s="216">
        <v>101120</v>
      </c>
      <c r="BR45" s="216">
        <v>112852</v>
      </c>
      <c r="BS45" s="216">
        <v>102352</v>
      </c>
      <c r="BT45" s="216">
        <v>143388</v>
      </c>
      <c r="BU45" s="216">
        <v>102547</v>
      </c>
      <c r="BV45" s="216">
        <v>73833</v>
      </c>
      <c r="BW45" s="216">
        <v>51410</v>
      </c>
      <c r="BX45" s="217">
        <v>146161.75115207373</v>
      </c>
    </row>
    <row r="46" spans="1:76">
      <c r="A46" s="201">
        <v>62</v>
      </c>
      <c r="B46" s="216">
        <v>0</v>
      </c>
      <c r="C46" s="216">
        <v>0</v>
      </c>
      <c r="D46" s="216">
        <v>0</v>
      </c>
      <c r="E46" s="216">
        <v>0</v>
      </c>
      <c r="F46" s="216">
        <v>0</v>
      </c>
      <c r="G46" s="216">
        <v>0</v>
      </c>
      <c r="H46" s="216">
        <v>0</v>
      </c>
      <c r="I46" s="216">
        <v>0</v>
      </c>
      <c r="J46" s="216">
        <v>0</v>
      </c>
      <c r="K46" s="216">
        <v>0</v>
      </c>
      <c r="L46" s="216">
        <v>0</v>
      </c>
      <c r="M46" s="216">
        <v>0</v>
      </c>
      <c r="N46" s="216">
        <v>0</v>
      </c>
      <c r="O46" s="216">
        <v>0</v>
      </c>
      <c r="P46" s="216">
        <v>0</v>
      </c>
      <c r="Q46" s="216">
        <v>0</v>
      </c>
      <c r="R46" s="216">
        <v>0</v>
      </c>
      <c r="S46" s="216">
        <v>0</v>
      </c>
      <c r="T46" s="216">
        <v>0</v>
      </c>
      <c r="U46" s="216">
        <v>0</v>
      </c>
      <c r="V46" s="216">
        <v>0</v>
      </c>
      <c r="W46" s="216">
        <v>0</v>
      </c>
      <c r="X46" s="216">
        <v>0</v>
      </c>
      <c r="Y46" s="216">
        <v>0</v>
      </c>
      <c r="Z46" s="216">
        <v>0</v>
      </c>
      <c r="AA46" s="216">
        <v>0</v>
      </c>
      <c r="AB46" s="216">
        <v>0</v>
      </c>
      <c r="AC46" s="216">
        <v>0</v>
      </c>
      <c r="AD46" s="216">
        <v>0</v>
      </c>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7">
        <v>0</v>
      </c>
    </row>
    <row r="47" spans="1:76">
      <c r="A47" s="201">
        <v>63</v>
      </c>
      <c r="B47" s="216">
        <v>499.5</v>
      </c>
      <c r="C47" s="216">
        <v>0</v>
      </c>
      <c r="D47" s="216">
        <v>385.2</v>
      </c>
      <c r="E47" s="216">
        <v>17.324999999999999</v>
      </c>
      <c r="F47" s="216">
        <v>270.90000000000003</v>
      </c>
      <c r="G47" s="216">
        <v>814.27499999999998</v>
      </c>
      <c r="H47" s="216">
        <v>2434.5</v>
      </c>
      <c r="I47" s="216">
        <v>3953.4749999999999</v>
      </c>
      <c r="J47" s="216">
        <v>3692.4749999999999</v>
      </c>
      <c r="K47" s="216">
        <v>4966.2</v>
      </c>
      <c r="L47" s="216">
        <v>6119.55</v>
      </c>
      <c r="M47" s="216">
        <v>2027.4750000000001</v>
      </c>
      <c r="N47" s="216">
        <v>10481.85</v>
      </c>
      <c r="O47" s="216">
        <v>9580.7250000000004</v>
      </c>
      <c r="P47" s="216">
        <v>7708.5</v>
      </c>
      <c r="Q47" s="216">
        <v>8655.5249999999996</v>
      </c>
      <c r="R47" s="216">
        <v>6829.6500000000005</v>
      </c>
      <c r="S47" s="216">
        <v>5659.4250000000002</v>
      </c>
      <c r="T47" s="216">
        <v>6568.875</v>
      </c>
      <c r="U47" s="216">
        <v>6936.5250000000005</v>
      </c>
      <c r="V47" s="216">
        <v>5391</v>
      </c>
      <c r="W47" s="216">
        <v>4282.875</v>
      </c>
      <c r="X47" s="216">
        <v>293.85000000000002</v>
      </c>
      <c r="Y47" s="216">
        <v>878.17500000000007</v>
      </c>
      <c r="Z47" s="216">
        <v>84.809292452830178</v>
      </c>
      <c r="AA47" s="216">
        <v>151.60372641509437</v>
      </c>
      <c r="AB47" s="216">
        <v>197.79283018867923</v>
      </c>
      <c r="AC47" s="216">
        <v>0</v>
      </c>
      <c r="AD47" s="216">
        <v>0</v>
      </c>
      <c r="AE47" s="216">
        <v>1900</v>
      </c>
      <c r="AF47" s="216">
        <v>2300</v>
      </c>
      <c r="AG47" s="216">
        <v>1000</v>
      </c>
      <c r="AH47" s="216">
        <v>3400</v>
      </c>
      <c r="AI47" s="216">
        <v>4200</v>
      </c>
      <c r="AJ47" s="216">
        <v>9900</v>
      </c>
      <c r="AK47" s="216">
        <v>7900</v>
      </c>
      <c r="AL47" s="216">
        <v>5100</v>
      </c>
      <c r="AM47" s="216">
        <v>6800</v>
      </c>
      <c r="AN47" s="216">
        <v>11400</v>
      </c>
      <c r="AO47" s="216">
        <v>4700</v>
      </c>
      <c r="AP47" s="216">
        <v>9100</v>
      </c>
      <c r="AQ47" s="216">
        <v>11400</v>
      </c>
      <c r="AR47" s="216">
        <v>12082</v>
      </c>
      <c r="AS47" s="216">
        <v>12900</v>
      </c>
      <c r="AT47" s="216">
        <v>12900</v>
      </c>
      <c r="AU47" s="216">
        <v>14800</v>
      </c>
      <c r="AV47" s="216">
        <v>13900</v>
      </c>
      <c r="AW47" s="216">
        <v>17800</v>
      </c>
      <c r="AX47" s="216">
        <v>19800</v>
      </c>
      <c r="AY47" s="216">
        <v>21000</v>
      </c>
      <c r="AZ47" s="216">
        <v>23505</v>
      </c>
      <c r="BA47" s="216">
        <v>25746</v>
      </c>
      <c r="BB47" s="216">
        <v>27065</v>
      </c>
      <c r="BC47" s="216">
        <v>32733</v>
      </c>
      <c r="BD47" s="216">
        <v>34290</v>
      </c>
      <c r="BE47" s="216">
        <v>35543</v>
      </c>
      <c r="BF47" s="216">
        <v>41807</v>
      </c>
      <c r="BG47" s="216">
        <v>51528</v>
      </c>
      <c r="BH47" s="216">
        <v>59471</v>
      </c>
      <c r="BI47" s="216">
        <v>59972</v>
      </c>
      <c r="BJ47" s="216">
        <v>60215</v>
      </c>
      <c r="BK47" s="216">
        <v>63532</v>
      </c>
      <c r="BL47" s="216">
        <v>67527</v>
      </c>
      <c r="BM47" s="216">
        <v>80436</v>
      </c>
      <c r="BN47" s="216">
        <v>81419</v>
      </c>
      <c r="BO47" s="216">
        <v>82457</v>
      </c>
      <c r="BP47" s="216">
        <v>84380</v>
      </c>
      <c r="BQ47" s="216">
        <v>93805</v>
      </c>
      <c r="BR47" s="216">
        <v>105494</v>
      </c>
      <c r="BS47" s="216">
        <v>116199</v>
      </c>
      <c r="BT47" s="216">
        <v>124333</v>
      </c>
      <c r="BU47" s="216">
        <v>106902</v>
      </c>
      <c r="BV47" s="216">
        <v>109553</v>
      </c>
      <c r="BW47" s="216">
        <v>92540</v>
      </c>
      <c r="BX47" s="217">
        <v>0</v>
      </c>
    </row>
    <row r="48" spans="1:76">
      <c r="A48" s="201">
        <v>64</v>
      </c>
      <c r="B48" s="216">
        <v>53.550000000000004</v>
      </c>
      <c r="C48" s="216">
        <v>0</v>
      </c>
      <c r="D48" s="216">
        <v>0</v>
      </c>
      <c r="E48" s="216">
        <v>0</v>
      </c>
      <c r="F48" s="216">
        <v>22.05</v>
      </c>
      <c r="G48" s="216">
        <v>8.7750000000000004</v>
      </c>
      <c r="H48" s="216">
        <v>80.775000000000006</v>
      </c>
      <c r="I48" s="216">
        <v>297.90000000000003</v>
      </c>
      <c r="J48" s="216">
        <v>206.32500000000002</v>
      </c>
      <c r="K48" s="216">
        <v>482.17500000000001</v>
      </c>
      <c r="L48" s="216">
        <v>740.92500000000007</v>
      </c>
      <c r="M48" s="216">
        <v>124.65</v>
      </c>
      <c r="N48" s="216">
        <v>603.67500000000007</v>
      </c>
      <c r="O48" s="216">
        <v>1339.425</v>
      </c>
      <c r="P48" s="216">
        <v>366.97500000000002</v>
      </c>
      <c r="Q48" s="216">
        <v>584.1</v>
      </c>
      <c r="R48" s="216">
        <v>394.42500000000001</v>
      </c>
      <c r="S48" s="216">
        <v>701.77499999999998</v>
      </c>
      <c r="T48" s="216">
        <v>446.17500000000001</v>
      </c>
      <c r="U48" s="216">
        <v>256.5</v>
      </c>
      <c r="V48" s="216">
        <v>331.875</v>
      </c>
      <c r="W48" s="216">
        <v>304.42500000000001</v>
      </c>
      <c r="X48" s="216">
        <v>230.4</v>
      </c>
      <c r="Y48" s="216">
        <v>228.15</v>
      </c>
      <c r="Z48" s="216">
        <v>0</v>
      </c>
      <c r="AA48" s="216">
        <v>0</v>
      </c>
      <c r="AB48" s="216">
        <v>0</v>
      </c>
      <c r="AC48" s="216">
        <v>0</v>
      </c>
      <c r="AD48" s="216">
        <v>0</v>
      </c>
      <c r="AE48" s="216">
        <v>7000</v>
      </c>
      <c r="AF48" s="216">
        <v>10500</v>
      </c>
      <c r="AG48" s="216">
        <v>11800</v>
      </c>
      <c r="AH48" s="216">
        <v>15600</v>
      </c>
      <c r="AI48" s="216">
        <v>5500</v>
      </c>
      <c r="AJ48" s="216">
        <v>17800</v>
      </c>
      <c r="AK48" s="216">
        <v>17700</v>
      </c>
      <c r="AL48" s="216">
        <v>11800</v>
      </c>
      <c r="AM48" s="216">
        <v>11700</v>
      </c>
      <c r="AN48" s="216">
        <v>14179.55</v>
      </c>
      <c r="AO48" s="216">
        <v>14261.575000000001</v>
      </c>
      <c r="AP48" s="216">
        <v>15069.475</v>
      </c>
      <c r="AQ48" s="216">
        <v>13812.75</v>
      </c>
      <c r="AR48" s="216">
        <v>15135</v>
      </c>
      <c r="AS48" s="216">
        <v>17749</v>
      </c>
      <c r="AT48" s="216">
        <v>20806</v>
      </c>
      <c r="AU48" s="216">
        <v>21881</v>
      </c>
      <c r="AV48" s="216">
        <v>21641</v>
      </c>
      <c r="AW48" s="216">
        <v>24127</v>
      </c>
      <c r="AX48" s="216">
        <v>29116</v>
      </c>
      <c r="AY48" s="216">
        <v>43919</v>
      </c>
      <c r="AZ48" s="216">
        <v>53355</v>
      </c>
      <c r="BA48" s="216">
        <v>64462</v>
      </c>
      <c r="BB48" s="216">
        <v>79277</v>
      </c>
      <c r="BC48" s="216">
        <v>95756</v>
      </c>
      <c r="BD48" s="216">
        <v>97989</v>
      </c>
      <c r="BE48" s="216">
        <v>103750</v>
      </c>
      <c r="BF48" s="216">
        <v>114001</v>
      </c>
      <c r="BG48" s="216">
        <v>153133</v>
      </c>
      <c r="BH48" s="216">
        <v>167439</v>
      </c>
      <c r="BI48" s="216">
        <v>191490</v>
      </c>
      <c r="BJ48" s="216">
        <v>212809</v>
      </c>
      <c r="BK48" s="216">
        <v>217953</v>
      </c>
      <c r="BL48" s="216">
        <v>215152</v>
      </c>
      <c r="BM48" s="216">
        <v>251455</v>
      </c>
      <c r="BN48" s="216">
        <v>273687</v>
      </c>
      <c r="BO48" s="216">
        <v>287749</v>
      </c>
      <c r="BP48" s="216">
        <v>307155</v>
      </c>
      <c r="BQ48" s="216">
        <v>331233</v>
      </c>
      <c r="BR48" s="216">
        <v>362388</v>
      </c>
      <c r="BS48" s="216">
        <v>365139</v>
      </c>
      <c r="BT48" s="216">
        <v>389814</v>
      </c>
      <c r="BU48" s="216">
        <v>358527</v>
      </c>
      <c r="BV48" s="216">
        <v>342340</v>
      </c>
      <c r="BW48" s="216">
        <v>274709</v>
      </c>
      <c r="BX48" s="217">
        <v>311550.69124423963</v>
      </c>
    </row>
    <row r="49" spans="1:76">
      <c r="A49" s="201">
        <v>65</v>
      </c>
      <c r="B49" s="216">
        <v>111.375</v>
      </c>
      <c r="C49" s="216">
        <v>0</v>
      </c>
      <c r="D49" s="216">
        <v>0</v>
      </c>
      <c r="E49" s="216">
        <v>334.8</v>
      </c>
      <c r="F49" s="216">
        <v>1180.8</v>
      </c>
      <c r="G49" s="216">
        <v>368.55</v>
      </c>
      <c r="H49" s="216">
        <v>1803.6000000000001</v>
      </c>
      <c r="I49" s="216">
        <v>6459.75</v>
      </c>
      <c r="J49" s="216">
        <v>14647.95</v>
      </c>
      <c r="K49" s="216">
        <v>19428.75</v>
      </c>
      <c r="L49" s="216">
        <v>45979.200000000004</v>
      </c>
      <c r="M49" s="216">
        <v>14836.050000000001</v>
      </c>
      <c r="N49" s="216">
        <v>40151.25</v>
      </c>
      <c r="O49" s="216">
        <v>44705.025000000001</v>
      </c>
      <c r="P49" s="216">
        <v>42257.025000000001</v>
      </c>
      <c r="Q49" s="216">
        <v>43993.8</v>
      </c>
      <c r="R49" s="216">
        <v>32749.65</v>
      </c>
      <c r="S49" s="216">
        <v>26716.275000000001</v>
      </c>
      <c r="T49" s="216">
        <v>17599.95</v>
      </c>
      <c r="U49" s="216">
        <v>15534.9</v>
      </c>
      <c r="V49" s="216">
        <v>17485.650000000001</v>
      </c>
      <c r="W49" s="216">
        <v>12954.825000000001</v>
      </c>
      <c r="X49" s="216">
        <v>7237.5749999999998</v>
      </c>
      <c r="Y49" s="216">
        <v>12872.025</v>
      </c>
      <c r="Z49" s="216">
        <v>0</v>
      </c>
      <c r="AA49" s="216">
        <v>0</v>
      </c>
      <c r="AB49" s="216">
        <v>0</v>
      </c>
      <c r="AC49" s="216">
        <v>0</v>
      </c>
      <c r="AD49" s="216">
        <v>0</v>
      </c>
      <c r="AE49" s="216">
        <v>11900</v>
      </c>
      <c r="AF49" s="216">
        <v>25000</v>
      </c>
      <c r="AG49" s="216">
        <v>41500</v>
      </c>
      <c r="AH49" s="216">
        <v>44000</v>
      </c>
      <c r="AI49" s="216">
        <v>33700</v>
      </c>
      <c r="AJ49" s="216">
        <v>48800</v>
      </c>
      <c r="AK49" s="216">
        <v>29600</v>
      </c>
      <c r="AL49" s="216">
        <v>30200</v>
      </c>
      <c r="AM49" s="216">
        <v>40400</v>
      </c>
      <c r="AN49" s="216">
        <v>48185.324999999997</v>
      </c>
      <c r="AO49" s="216">
        <v>37404.449999999997</v>
      </c>
      <c r="AP49" s="216">
        <v>61013.025000000001</v>
      </c>
      <c r="AQ49" s="216">
        <v>60297.525000000001</v>
      </c>
      <c r="AR49" s="216">
        <v>59489</v>
      </c>
      <c r="AS49" s="216">
        <v>54640</v>
      </c>
      <c r="AT49" s="216">
        <v>50532</v>
      </c>
      <c r="AU49" s="216">
        <v>44957</v>
      </c>
      <c r="AV49" s="216">
        <v>46261</v>
      </c>
      <c r="AW49" s="216">
        <v>51628</v>
      </c>
      <c r="AX49" s="216">
        <v>56582</v>
      </c>
      <c r="AY49" s="216">
        <v>52031</v>
      </c>
      <c r="AZ49" s="216">
        <v>63181</v>
      </c>
      <c r="BA49" s="216">
        <v>69185</v>
      </c>
      <c r="BB49" s="216">
        <v>67964</v>
      </c>
      <c r="BC49" s="216">
        <v>74759</v>
      </c>
      <c r="BD49" s="216">
        <v>78921</v>
      </c>
      <c r="BE49" s="216">
        <v>85292</v>
      </c>
      <c r="BF49" s="216">
        <v>92098</v>
      </c>
      <c r="BG49" s="216">
        <v>99095</v>
      </c>
      <c r="BH49" s="216">
        <v>108784</v>
      </c>
      <c r="BI49" s="216">
        <v>109215</v>
      </c>
      <c r="BJ49" s="216">
        <v>108448</v>
      </c>
      <c r="BK49" s="216">
        <v>106614</v>
      </c>
      <c r="BL49" s="216">
        <v>104877</v>
      </c>
      <c r="BM49" s="216">
        <v>97256</v>
      </c>
      <c r="BN49" s="216">
        <v>91768</v>
      </c>
      <c r="BO49" s="216">
        <v>92051</v>
      </c>
      <c r="BP49" s="216">
        <v>94414</v>
      </c>
      <c r="BQ49" s="216">
        <v>114710</v>
      </c>
      <c r="BR49" s="216">
        <v>131776</v>
      </c>
      <c r="BS49" s="216">
        <v>171652</v>
      </c>
      <c r="BT49" s="216">
        <v>237193</v>
      </c>
      <c r="BU49" s="216">
        <v>271578</v>
      </c>
      <c r="BV49" s="216">
        <v>299964</v>
      </c>
      <c r="BW49" s="216">
        <v>380532</v>
      </c>
      <c r="BX49" s="217">
        <v>615411.52073732717</v>
      </c>
    </row>
    <row r="50" spans="1:76">
      <c r="A50" s="201">
        <v>66</v>
      </c>
      <c r="B50" s="216">
        <v>3.8250000000000002</v>
      </c>
      <c r="C50" s="216">
        <v>0</v>
      </c>
      <c r="D50" s="216">
        <v>10.35</v>
      </c>
      <c r="E50" s="216">
        <v>135.9</v>
      </c>
      <c r="F50" s="216">
        <v>289.35000000000002</v>
      </c>
      <c r="G50" s="216">
        <v>103.72500000000001</v>
      </c>
      <c r="H50" s="216">
        <v>598.95000000000005</v>
      </c>
      <c r="I50" s="216">
        <v>1495.575</v>
      </c>
      <c r="J50" s="216">
        <v>2004.075</v>
      </c>
      <c r="K50" s="216">
        <v>3096.9</v>
      </c>
      <c r="L50" s="216">
        <v>3859.4250000000002</v>
      </c>
      <c r="M50" s="216">
        <v>1119.6000000000001</v>
      </c>
      <c r="N50" s="216">
        <v>5354.3249999999998</v>
      </c>
      <c r="O50" s="216">
        <v>4802.8500000000004</v>
      </c>
      <c r="P50" s="216">
        <v>4874.1750000000002</v>
      </c>
      <c r="Q50" s="216">
        <v>4369.05</v>
      </c>
      <c r="R50" s="216">
        <v>4214.7</v>
      </c>
      <c r="S50" s="216">
        <v>3204.6750000000002</v>
      </c>
      <c r="T50" s="216">
        <v>3778.875</v>
      </c>
      <c r="U50" s="216">
        <v>3275.7750000000001</v>
      </c>
      <c r="V50" s="216">
        <v>3216.6</v>
      </c>
      <c r="W50" s="216">
        <v>2115.6750000000002</v>
      </c>
      <c r="X50" s="216">
        <v>696.82500000000005</v>
      </c>
      <c r="Y50" s="216">
        <v>1431.2250000000001</v>
      </c>
      <c r="Z50" s="216">
        <v>62.087264150943405</v>
      </c>
      <c r="AA50" s="216">
        <v>28.617452830188682</v>
      </c>
      <c r="AB50" s="216">
        <v>40.538207547169812</v>
      </c>
      <c r="AC50" s="216">
        <v>0</v>
      </c>
      <c r="AD50" s="216">
        <v>0</v>
      </c>
      <c r="AE50" s="216">
        <v>1200</v>
      </c>
      <c r="AF50" s="216">
        <v>5000</v>
      </c>
      <c r="AG50" s="216">
        <v>6200</v>
      </c>
      <c r="AH50" s="216">
        <v>6200</v>
      </c>
      <c r="AI50" s="216">
        <v>6200</v>
      </c>
      <c r="AJ50" s="216">
        <v>7700</v>
      </c>
      <c r="AK50" s="216">
        <v>11900</v>
      </c>
      <c r="AL50" s="216">
        <v>17200</v>
      </c>
      <c r="AM50" s="216">
        <v>23000</v>
      </c>
      <c r="AN50" s="216">
        <v>19244.924999999999</v>
      </c>
      <c r="AO50" s="216">
        <v>17068.724999999999</v>
      </c>
      <c r="AP50" s="216">
        <v>14935.05</v>
      </c>
      <c r="AQ50" s="216">
        <v>11849.4</v>
      </c>
      <c r="AR50" s="216">
        <v>15851</v>
      </c>
      <c r="AS50" s="216">
        <v>20763</v>
      </c>
      <c r="AT50" s="216">
        <v>21446</v>
      </c>
      <c r="AU50" s="216">
        <v>24476</v>
      </c>
      <c r="AV50" s="216">
        <v>27860</v>
      </c>
      <c r="AW50" s="216">
        <v>33371</v>
      </c>
      <c r="AX50" s="216">
        <v>41691</v>
      </c>
      <c r="AY50" s="216">
        <v>49335</v>
      </c>
      <c r="AZ50" s="216">
        <v>51188</v>
      </c>
      <c r="BA50" s="216">
        <v>63017</v>
      </c>
      <c r="BB50" s="216">
        <v>69791</v>
      </c>
      <c r="BC50" s="216">
        <v>80546</v>
      </c>
      <c r="BD50" s="216">
        <v>81526</v>
      </c>
      <c r="BE50" s="216">
        <v>67778</v>
      </c>
      <c r="BF50" s="216">
        <v>94204</v>
      </c>
      <c r="BG50" s="216">
        <v>140762</v>
      </c>
      <c r="BH50" s="216">
        <v>164612</v>
      </c>
      <c r="BI50" s="216">
        <v>159757</v>
      </c>
      <c r="BJ50" s="216">
        <v>187199</v>
      </c>
      <c r="BK50" s="216">
        <v>197106</v>
      </c>
      <c r="BL50" s="216">
        <v>183389</v>
      </c>
      <c r="BM50" s="216">
        <v>211837</v>
      </c>
      <c r="BN50" s="216">
        <v>225746</v>
      </c>
      <c r="BO50" s="216">
        <v>217387</v>
      </c>
      <c r="BP50" s="216">
        <v>209645</v>
      </c>
      <c r="BQ50" s="216">
        <v>226544</v>
      </c>
      <c r="BR50" s="216">
        <v>227671</v>
      </c>
      <c r="BS50" s="216">
        <v>234630</v>
      </c>
      <c r="BT50" s="216">
        <v>235494</v>
      </c>
      <c r="BU50" s="216">
        <v>226895</v>
      </c>
      <c r="BV50" s="216">
        <v>214590</v>
      </c>
      <c r="BW50" s="216">
        <v>224734</v>
      </c>
      <c r="BX50" s="217">
        <v>0</v>
      </c>
    </row>
    <row r="51" spans="1:76">
      <c r="A51" s="201">
        <v>67</v>
      </c>
      <c r="B51" s="216">
        <v>43.875</v>
      </c>
      <c r="C51" s="216">
        <v>0</v>
      </c>
      <c r="D51" s="216">
        <v>0</v>
      </c>
      <c r="E51" s="216">
        <v>94.05</v>
      </c>
      <c r="F51" s="216">
        <v>3428.1</v>
      </c>
      <c r="G51" s="216">
        <v>3325.2750000000001</v>
      </c>
      <c r="H51" s="216">
        <v>4081.2750000000001</v>
      </c>
      <c r="I51" s="216">
        <v>2962.35</v>
      </c>
      <c r="J51" s="216">
        <v>3725.55</v>
      </c>
      <c r="K51" s="216">
        <v>5050.125</v>
      </c>
      <c r="L51" s="216">
        <v>4226.8500000000004</v>
      </c>
      <c r="M51" s="216">
        <v>1431.9</v>
      </c>
      <c r="N51" s="216">
        <v>5215.95</v>
      </c>
      <c r="O51" s="216">
        <v>5611.7250000000004</v>
      </c>
      <c r="P51" s="216">
        <v>4459.5</v>
      </c>
      <c r="Q51" s="216">
        <v>4425.75</v>
      </c>
      <c r="R51" s="216">
        <v>4201.6500000000005</v>
      </c>
      <c r="S51" s="216">
        <v>3691.5750000000003</v>
      </c>
      <c r="T51" s="216">
        <v>4824.9000000000005</v>
      </c>
      <c r="U51" s="216">
        <v>6798.8249999999998</v>
      </c>
      <c r="V51" s="216">
        <v>7671.6</v>
      </c>
      <c r="W51" s="216">
        <v>3626.7750000000001</v>
      </c>
      <c r="X51" s="216">
        <v>828.9</v>
      </c>
      <c r="Y51" s="216">
        <v>4354.6500000000005</v>
      </c>
      <c r="Z51" s="216">
        <v>352.88490566037734</v>
      </c>
      <c r="AA51" s="216">
        <v>65.96533018867926</v>
      </c>
      <c r="AB51" s="216">
        <v>163.41367924528305</v>
      </c>
      <c r="AC51" s="216">
        <v>0</v>
      </c>
      <c r="AD51" s="216">
        <v>0</v>
      </c>
      <c r="AE51" s="216">
        <v>20800</v>
      </c>
      <c r="AF51" s="216">
        <v>25400</v>
      </c>
      <c r="AG51" s="216">
        <v>72200</v>
      </c>
      <c r="AH51" s="216">
        <v>128000</v>
      </c>
      <c r="AI51" s="216">
        <v>125700</v>
      </c>
      <c r="AJ51" s="216">
        <v>237500</v>
      </c>
      <c r="AK51" s="216">
        <v>304100</v>
      </c>
      <c r="AL51" s="216">
        <v>401600</v>
      </c>
      <c r="AM51" s="216">
        <v>498400</v>
      </c>
      <c r="AN51" s="216">
        <v>537658.20000000007</v>
      </c>
      <c r="AO51" s="216">
        <v>616782.60000000009</v>
      </c>
      <c r="AP51" s="216">
        <v>685332.22499999998</v>
      </c>
      <c r="AQ51" s="216">
        <v>750980.02500000002</v>
      </c>
      <c r="AR51" s="216">
        <v>1004679</v>
      </c>
      <c r="AS51" s="216">
        <v>1089712</v>
      </c>
      <c r="AT51" s="216">
        <v>960742</v>
      </c>
      <c r="AU51" s="216">
        <v>1083379</v>
      </c>
      <c r="AV51" s="216">
        <v>1213552</v>
      </c>
      <c r="AW51" s="216">
        <v>1409547</v>
      </c>
      <c r="AX51" s="216">
        <v>1450029</v>
      </c>
      <c r="AY51" s="216">
        <v>1446094</v>
      </c>
      <c r="AZ51" s="216">
        <v>1525614</v>
      </c>
      <c r="BA51" s="216">
        <v>1649451</v>
      </c>
      <c r="BB51" s="216">
        <v>1925240</v>
      </c>
      <c r="BC51" s="216">
        <v>1350846</v>
      </c>
      <c r="BD51" s="216">
        <v>1328719</v>
      </c>
      <c r="BE51" s="216">
        <v>1266954</v>
      </c>
      <c r="BF51" s="216">
        <v>1339674</v>
      </c>
      <c r="BG51" s="216">
        <v>1449236</v>
      </c>
      <c r="BH51" s="216">
        <v>2028237</v>
      </c>
      <c r="BI51" s="216">
        <v>2186431</v>
      </c>
      <c r="BJ51" s="216">
        <v>2231436</v>
      </c>
      <c r="BK51" s="216">
        <v>2277136</v>
      </c>
      <c r="BL51" s="216">
        <v>2271262</v>
      </c>
      <c r="BM51" s="216">
        <v>2544281</v>
      </c>
      <c r="BN51" s="216">
        <v>2747184</v>
      </c>
      <c r="BO51" s="216">
        <v>3053252</v>
      </c>
      <c r="BP51" s="216">
        <v>3037819</v>
      </c>
      <c r="BQ51" s="216">
        <v>3247322</v>
      </c>
      <c r="BR51" s="216">
        <v>3310994</v>
      </c>
      <c r="BS51" s="216">
        <v>3426982</v>
      </c>
      <c r="BT51" s="216">
        <v>3553641</v>
      </c>
      <c r="BU51" s="216">
        <v>3362764</v>
      </c>
      <c r="BV51" s="216">
        <v>3738706</v>
      </c>
      <c r="BW51" s="216">
        <v>3114900</v>
      </c>
      <c r="BX51" s="217">
        <v>1721600.9216589862</v>
      </c>
    </row>
    <row r="52" spans="1:76">
      <c r="A52" s="201">
        <v>68</v>
      </c>
      <c r="B52" s="216">
        <v>1075.95</v>
      </c>
      <c r="C52" s="216">
        <v>0</v>
      </c>
      <c r="D52" s="216">
        <v>0</v>
      </c>
      <c r="E52" s="216">
        <v>0.9</v>
      </c>
      <c r="F52" s="216">
        <v>33.524999999999999</v>
      </c>
      <c r="G52" s="216">
        <v>807.30000000000007</v>
      </c>
      <c r="H52" s="216">
        <v>1566.9</v>
      </c>
      <c r="I52" s="216">
        <v>15113.7</v>
      </c>
      <c r="J52" s="216">
        <v>21315.375</v>
      </c>
      <c r="K52" s="216">
        <v>22242.825000000001</v>
      </c>
      <c r="L52" s="216">
        <v>8528.4</v>
      </c>
      <c r="M52" s="216">
        <v>200.70000000000002</v>
      </c>
      <c r="N52" s="216">
        <v>955.80000000000007</v>
      </c>
      <c r="O52" s="216">
        <v>1551.825</v>
      </c>
      <c r="P52" s="216">
        <v>650.92500000000007</v>
      </c>
      <c r="Q52" s="216">
        <v>7059.8249999999998</v>
      </c>
      <c r="R52" s="216">
        <v>30517.200000000001</v>
      </c>
      <c r="S52" s="216">
        <v>121.27500000000001</v>
      </c>
      <c r="T52" s="216">
        <v>65.924999999999997</v>
      </c>
      <c r="U52" s="216">
        <v>35.1</v>
      </c>
      <c r="V52" s="216">
        <v>40.274999999999999</v>
      </c>
      <c r="W52" s="216">
        <v>72.900000000000006</v>
      </c>
      <c r="X52" s="216">
        <v>55.125</v>
      </c>
      <c r="Y52" s="216">
        <v>230.17500000000001</v>
      </c>
      <c r="Z52" s="216">
        <v>160.37617924528303</v>
      </c>
      <c r="AA52" s="216">
        <v>290.8434905660377</v>
      </c>
      <c r="AB52" s="216">
        <v>48.317264150943394</v>
      </c>
      <c r="AC52" s="216">
        <v>0</v>
      </c>
      <c r="AD52" s="216">
        <v>0</v>
      </c>
      <c r="AE52" s="216">
        <v>4100</v>
      </c>
      <c r="AF52" s="216">
        <v>11000</v>
      </c>
      <c r="AG52" s="216">
        <v>15900</v>
      </c>
      <c r="AH52" s="216">
        <v>29300</v>
      </c>
      <c r="AI52" s="216">
        <v>27600</v>
      </c>
      <c r="AJ52" s="216">
        <v>53400</v>
      </c>
      <c r="AK52" s="216">
        <v>65700</v>
      </c>
      <c r="AL52" s="216">
        <v>80900</v>
      </c>
      <c r="AM52" s="216">
        <v>100900</v>
      </c>
      <c r="AN52" s="216">
        <v>99656.775000000009</v>
      </c>
      <c r="AO52" s="216">
        <v>141597.45000000001</v>
      </c>
      <c r="AP52" s="216">
        <v>182620.79999999999</v>
      </c>
      <c r="AQ52" s="216">
        <v>177836.625</v>
      </c>
      <c r="AR52" s="216">
        <v>176324</v>
      </c>
      <c r="AS52" s="216">
        <v>175422</v>
      </c>
      <c r="AT52" s="216">
        <v>190032</v>
      </c>
      <c r="AU52" s="216">
        <v>195773</v>
      </c>
      <c r="AV52" s="216">
        <v>196851</v>
      </c>
      <c r="AW52" s="216">
        <v>263073</v>
      </c>
      <c r="AX52" s="216">
        <v>298583</v>
      </c>
      <c r="AY52" s="216">
        <v>342115</v>
      </c>
      <c r="AZ52" s="216">
        <v>325406</v>
      </c>
      <c r="BA52" s="216">
        <v>393827</v>
      </c>
      <c r="BB52" s="216">
        <v>511053</v>
      </c>
      <c r="BC52" s="216">
        <v>565163</v>
      </c>
      <c r="BD52" s="216">
        <v>629067</v>
      </c>
      <c r="BE52" s="216">
        <v>721762</v>
      </c>
      <c r="BF52" s="216">
        <v>867260</v>
      </c>
      <c r="BG52" s="216">
        <v>1028445</v>
      </c>
      <c r="BH52" s="216">
        <v>820069</v>
      </c>
      <c r="BI52" s="216">
        <v>0</v>
      </c>
      <c r="BJ52" s="216">
        <v>0</v>
      </c>
      <c r="BK52" s="216">
        <v>0</v>
      </c>
      <c r="BL52" s="216">
        <v>0</v>
      </c>
      <c r="BM52" s="216">
        <v>0</v>
      </c>
      <c r="BN52" s="216">
        <v>0</v>
      </c>
      <c r="BO52" s="216">
        <v>0</v>
      </c>
      <c r="BP52" s="216">
        <v>0</v>
      </c>
      <c r="BQ52" s="216">
        <v>0</v>
      </c>
      <c r="BR52" s="216">
        <v>0</v>
      </c>
      <c r="BS52" s="216">
        <v>0</v>
      </c>
      <c r="BT52" s="216">
        <v>0</v>
      </c>
      <c r="BU52" s="216">
        <v>0</v>
      </c>
      <c r="BV52" s="216">
        <v>0</v>
      </c>
      <c r="BW52" s="216">
        <v>0</v>
      </c>
      <c r="BX52" s="217">
        <v>0</v>
      </c>
    </row>
    <row r="53" spans="1:76">
      <c r="A53" s="201">
        <v>69</v>
      </c>
      <c r="B53" s="216">
        <v>0</v>
      </c>
      <c r="C53" s="216">
        <v>0</v>
      </c>
      <c r="D53" s="216">
        <v>0</v>
      </c>
      <c r="E53" s="216">
        <v>0</v>
      </c>
      <c r="F53" s="216">
        <v>0</v>
      </c>
      <c r="G53" s="216">
        <v>0</v>
      </c>
      <c r="H53" s="216">
        <v>0</v>
      </c>
      <c r="I53" s="216">
        <v>0</v>
      </c>
      <c r="J53" s="216">
        <v>0</v>
      </c>
      <c r="K53" s="216">
        <v>0</v>
      </c>
      <c r="L53" s="216">
        <v>0</v>
      </c>
      <c r="M53" s="216">
        <v>0</v>
      </c>
      <c r="N53" s="216">
        <v>0</v>
      </c>
      <c r="O53" s="216">
        <v>0</v>
      </c>
      <c r="P53" s="216">
        <v>0</v>
      </c>
      <c r="Q53" s="216">
        <v>0</v>
      </c>
      <c r="R53" s="216">
        <v>0</v>
      </c>
      <c r="S53" s="216">
        <v>0</v>
      </c>
      <c r="T53" s="216">
        <v>0</v>
      </c>
      <c r="U53" s="216">
        <v>0</v>
      </c>
      <c r="V53" s="216">
        <v>0</v>
      </c>
      <c r="W53" s="216">
        <v>0</v>
      </c>
      <c r="X53" s="216">
        <v>0</v>
      </c>
      <c r="Y53" s="216">
        <v>0</v>
      </c>
      <c r="Z53" s="216">
        <v>0.91698113207547172</v>
      </c>
      <c r="AA53" s="216">
        <v>0.11462264150943396</v>
      </c>
      <c r="AB53" s="216">
        <v>0.30566037735849061</v>
      </c>
      <c r="AC53" s="216">
        <v>0</v>
      </c>
      <c r="AD53" s="216">
        <v>0</v>
      </c>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7">
        <v>0</v>
      </c>
    </row>
    <row r="54" spans="1:76">
      <c r="A54" s="201">
        <v>71</v>
      </c>
      <c r="B54" s="216">
        <v>16.425000000000001</v>
      </c>
      <c r="C54" s="216">
        <v>0</v>
      </c>
      <c r="D54" s="216">
        <v>0</v>
      </c>
      <c r="E54" s="216">
        <v>1.575</v>
      </c>
      <c r="F54" s="216">
        <v>67.725000000000009</v>
      </c>
      <c r="G54" s="216">
        <v>207.67500000000001</v>
      </c>
      <c r="H54" s="216">
        <v>295.65000000000003</v>
      </c>
      <c r="I54" s="216">
        <v>1278.2250000000001</v>
      </c>
      <c r="J54" s="216">
        <v>794.47500000000002</v>
      </c>
      <c r="K54" s="216">
        <v>556.875</v>
      </c>
      <c r="L54" s="216">
        <v>719.77499999999998</v>
      </c>
      <c r="M54" s="216">
        <v>254.92500000000001</v>
      </c>
      <c r="N54" s="216">
        <v>1956.375</v>
      </c>
      <c r="O54" s="216">
        <v>1871.7750000000001</v>
      </c>
      <c r="P54" s="216">
        <v>3680.7750000000001</v>
      </c>
      <c r="Q54" s="216">
        <v>3930.75</v>
      </c>
      <c r="R54" s="216">
        <v>3673.5750000000003</v>
      </c>
      <c r="S54" s="216">
        <v>2105.7750000000001</v>
      </c>
      <c r="T54" s="216">
        <v>2284.2000000000003</v>
      </c>
      <c r="U54" s="216">
        <v>951.30000000000007</v>
      </c>
      <c r="V54" s="216">
        <v>2032.875</v>
      </c>
      <c r="W54" s="216">
        <v>986.85</v>
      </c>
      <c r="X54" s="216">
        <v>409.05</v>
      </c>
      <c r="Y54" s="216">
        <v>765.9</v>
      </c>
      <c r="Z54" s="216">
        <v>0</v>
      </c>
      <c r="AA54" s="216">
        <v>0</v>
      </c>
      <c r="AB54" s="216">
        <v>0</v>
      </c>
      <c r="AC54" s="216">
        <v>64.8</v>
      </c>
      <c r="AD54" s="216">
        <v>405.22924528301883</v>
      </c>
      <c r="AE54" s="216">
        <v>800</v>
      </c>
      <c r="AF54" s="216">
        <v>2800</v>
      </c>
      <c r="AG54" s="216">
        <v>14900</v>
      </c>
      <c r="AH54" s="216">
        <v>35400</v>
      </c>
      <c r="AI54" s="216">
        <v>63400</v>
      </c>
      <c r="AJ54" s="216">
        <v>76400</v>
      </c>
      <c r="AK54" s="216">
        <v>103200</v>
      </c>
      <c r="AL54" s="216">
        <v>125900</v>
      </c>
      <c r="AM54" s="216">
        <v>105900</v>
      </c>
      <c r="AN54" s="216">
        <v>93849.524999999994</v>
      </c>
      <c r="AO54" s="216">
        <v>97065.9</v>
      </c>
      <c r="AP54" s="216">
        <v>102525.97500000001</v>
      </c>
      <c r="AQ54" s="216">
        <v>127316.25</v>
      </c>
      <c r="AR54" s="216">
        <v>162291</v>
      </c>
      <c r="AS54" s="216">
        <v>171455</v>
      </c>
      <c r="AT54" s="216">
        <v>165802</v>
      </c>
      <c r="AU54" s="216">
        <v>202009</v>
      </c>
      <c r="AV54" s="216">
        <v>228032</v>
      </c>
      <c r="AW54" s="216">
        <v>243035</v>
      </c>
      <c r="AX54" s="216">
        <v>263138</v>
      </c>
      <c r="AY54" s="216">
        <v>293469</v>
      </c>
      <c r="AZ54" s="216">
        <v>314999</v>
      </c>
      <c r="BA54" s="216">
        <v>341393</v>
      </c>
      <c r="BB54" s="216">
        <v>429571</v>
      </c>
      <c r="BC54" s="216">
        <v>1117700</v>
      </c>
      <c r="BD54" s="216">
        <v>1148854</v>
      </c>
      <c r="BE54" s="216">
        <v>1249188</v>
      </c>
      <c r="BF54" s="216">
        <v>1372996</v>
      </c>
      <c r="BG54" s="216">
        <v>1650292</v>
      </c>
      <c r="BH54" s="216">
        <v>1904992</v>
      </c>
      <c r="BI54" s="216">
        <v>2304911</v>
      </c>
      <c r="BJ54" s="216">
        <v>2692048</v>
      </c>
      <c r="BK54" s="216">
        <v>2943548</v>
      </c>
      <c r="BL54" s="216">
        <v>3228389</v>
      </c>
      <c r="BM54" s="216">
        <v>3439027</v>
      </c>
      <c r="BN54" s="216">
        <v>3347162</v>
      </c>
      <c r="BO54" s="216">
        <v>3537629</v>
      </c>
      <c r="BP54" s="216">
        <v>3759805</v>
      </c>
      <c r="BQ54" s="216">
        <v>3979375</v>
      </c>
      <c r="BR54" s="216">
        <v>4261262</v>
      </c>
      <c r="BS54" s="216">
        <v>4018230</v>
      </c>
      <c r="BT54" s="216">
        <v>4170670</v>
      </c>
      <c r="BU54" s="216">
        <v>4190924</v>
      </c>
      <c r="BV54" s="216">
        <v>4553233</v>
      </c>
      <c r="BW54" s="216">
        <v>4015980</v>
      </c>
      <c r="BX54" s="217">
        <v>1372278.341013825</v>
      </c>
    </row>
    <row r="55" spans="1:76">
      <c r="A55" s="201">
        <v>72</v>
      </c>
      <c r="B55" s="216">
        <v>0</v>
      </c>
      <c r="C55" s="216">
        <v>0</v>
      </c>
      <c r="D55" s="216">
        <v>0</v>
      </c>
      <c r="E55" s="216">
        <v>0</v>
      </c>
      <c r="F55" s="216">
        <v>0</v>
      </c>
      <c r="G55" s="216">
        <v>0</v>
      </c>
      <c r="H55" s="216">
        <v>0</v>
      </c>
      <c r="I55" s="216">
        <v>0</v>
      </c>
      <c r="J55" s="216">
        <v>0</v>
      </c>
      <c r="K55" s="216">
        <v>0</v>
      </c>
      <c r="L55" s="216">
        <v>0</v>
      </c>
      <c r="M55" s="216">
        <v>0</v>
      </c>
      <c r="N55" s="216">
        <v>0</v>
      </c>
      <c r="O55" s="216">
        <v>0</v>
      </c>
      <c r="P55" s="216">
        <v>0</v>
      </c>
      <c r="Q55" s="216">
        <v>0</v>
      </c>
      <c r="R55" s="216">
        <v>98.775000000000006</v>
      </c>
      <c r="S55" s="216">
        <v>1370.925</v>
      </c>
      <c r="T55" s="216">
        <v>962.55000000000007</v>
      </c>
      <c r="U55" s="216">
        <v>660.15</v>
      </c>
      <c r="V55" s="216">
        <v>1130.8500000000001</v>
      </c>
      <c r="W55" s="216">
        <v>894.375</v>
      </c>
      <c r="X55" s="216">
        <v>597.15</v>
      </c>
      <c r="Y55" s="216">
        <v>955.57500000000005</v>
      </c>
      <c r="Z55" s="216">
        <v>350.61155660377364</v>
      </c>
      <c r="AA55" s="216">
        <v>44.88890094339623</v>
      </c>
      <c r="AB55" s="216">
        <v>172.29693396226418</v>
      </c>
      <c r="AC55" s="216">
        <v>0</v>
      </c>
      <c r="AD55" s="216">
        <v>0</v>
      </c>
      <c r="AE55" s="216">
        <v>2300</v>
      </c>
      <c r="AF55" s="216">
        <v>2600</v>
      </c>
      <c r="AG55" s="216">
        <v>5000</v>
      </c>
      <c r="AH55" s="216">
        <v>12900</v>
      </c>
      <c r="AI55" s="216">
        <v>20200</v>
      </c>
      <c r="AJ55" s="216">
        <v>21500</v>
      </c>
      <c r="AK55" s="216">
        <v>23900</v>
      </c>
      <c r="AL55" s="216">
        <v>35100</v>
      </c>
      <c r="AM55" s="216">
        <v>25400</v>
      </c>
      <c r="AN55" s="216">
        <v>23085.250000000004</v>
      </c>
      <c r="AO55" s="216">
        <v>33304.1</v>
      </c>
      <c r="AP55" s="216">
        <v>54508.625</v>
      </c>
      <c r="AQ55" s="216">
        <v>68903.125</v>
      </c>
      <c r="AR55" s="216">
        <v>71437</v>
      </c>
      <c r="AS55" s="216">
        <v>131038</v>
      </c>
      <c r="AT55" s="216">
        <v>82028</v>
      </c>
      <c r="AU55" s="216">
        <v>100072</v>
      </c>
      <c r="AV55" s="216">
        <v>104931</v>
      </c>
      <c r="AW55" s="216">
        <v>91654</v>
      </c>
      <c r="AX55" s="216">
        <v>96301</v>
      </c>
      <c r="AY55" s="216">
        <v>105185</v>
      </c>
      <c r="AZ55" s="216">
        <v>127890</v>
      </c>
      <c r="BA55" s="216">
        <v>149021</v>
      </c>
      <c r="BB55" s="216">
        <v>154788</v>
      </c>
      <c r="BC55" s="216">
        <v>161894</v>
      </c>
      <c r="BD55" s="216">
        <v>174272</v>
      </c>
      <c r="BE55" s="216">
        <v>190742</v>
      </c>
      <c r="BF55" s="216">
        <v>219321</v>
      </c>
      <c r="BG55" s="216">
        <v>303034</v>
      </c>
      <c r="BH55" s="216">
        <v>379913</v>
      </c>
      <c r="BI55" s="216">
        <v>435050</v>
      </c>
      <c r="BJ55" s="216">
        <v>439476</v>
      </c>
      <c r="BK55" s="216">
        <v>525598</v>
      </c>
      <c r="BL55" s="216">
        <v>503695</v>
      </c>
      <c r="BM55" s="216">
        <v>571614</v>
      </c>
      <c r="BN55" s="216">
        <v>556237</v>
      </c>
      <c r="BO55" s="216">
        <v>621445</v>
      </c>
      <c r="BP55" s="216">
        <v>652047</v>
      </c>
      <c r="BQ55" s="216">
        <v>700033</v>
      </c>
      <c r="BR55" s="216">
        <v>738947</v>
      </c>
      <c r="BS55" s="216">
        <v>815699</v>
      </c>
      <c r="BT55" s="216">
        <v>897276</v>
      </c>
      <c r="BU55" s="216">
        <v>977676</v>
      </c>
      <c r="BV55" s="216">
        <v>856304</v>
      </c>
      <c r="BW55" s="216">
        <v>1073751</v>
      </c>
      <c r="BX55" s="217">
        <v>269777.88018433179</v>
      </c>
    </row>
    <row r="56" spans="1:76">
      <c r="A56" s="201">
        <v>73</v>
      </c>
      <c r="B56" s="216">
        <v>0</v>
      </c>
      <c r="C56" s="216">
        <v>0</v>
      </c>
      <c r="D56" s="216">
        <v>0</v>
      </c>
      <c r="E56" s="216">
        <v>0</v>
      </c>
      <c r="F56" s="216">
        <v>0</v>
      </c>
      <c r="G56" s="216">
        <v>0</v>
      </c>
      <c r="H56" s="216">
        <v>0</v>
      </c>
      <c r="I56" s="216">
        <v>0</v>
      </c>
      <c r="J56" s="216">
        <v>0</v>
      </c>
      <c r="K56" s="216">
        <v>0</v>
      </c>
      <c r="L56" s="216">
        <v>0</v>
      </c>
      <c r="M56" s="216">
        <v>0</v>
      </c>
      <c r="N56" s="216">
        <v>0</v>
      </c>
      <c r="O56" s="216">
        <v>0</v>
      </c>
      <c r="P56" s="216">
        <v>0</v>
      </c>
      <c r="Q56" s="216">
        <v>0</v>
      </c>
      <c r="R56" s="216">
        <v>0</v>
      </c>
      <c r="S56" s="216">
        <v>2086.65</v>
      </c>
      <c r="T56" s="216">
        <v>2396.4749999999999</v>
      </c>
      <c r="U56" s="216">
        <v>3063.15</v>
      </c>
      <c r="V56" s="216">
        <v>5780.0250000000005</v>
      </c>
      <c r="W56" s="216">
        <v>9316.8000000000011</v>
      </c>
      <c r="X56" s="216">
        <v>2188.5750000000003</v>
      </c>
      <c r="Y56" s="216">
        <v>3243.8250000000003</v>
      </c>
      <c r="Z56" s="216">
        <v>372.96641037735856</v>
      </c>
      <c r="AA56" s="216">
        <v>12.188207547169814</v>
      </c>
      <c r="AB56" s="216">
        <v>12.035377358490567</v>
      </c>
      <c r="AC56" s="216">
        <v>42.219339622641513</v>
      </c>
      <c r="AD56" s="216">
        <v>2007.424528301887</v>
      </c>
      <c r="AE56" s="216">
        <v>20100</v>
      </c>
      <c r="AF56" s="216">
        <v>8600</v>
      </c>
      <c r="AG56" s="216">
        <v>19400</v>
      </c>
      <c r="AH56" s="216">
        <v>38700</v>
      </c>
      <c r="AI56" s="216">
        <v>62800</v>
      </c>
      <c r="AJ56" s="216">
        <v>79900</v>
      </c>
      <c r="AK56" s="216">
        <v>96700</v>
      </c>
      <c r="AL56" s="216">
        <v>96600</v>
      </c>
      <c r="AM56" s="216">
        <v>121900</v>
      </c>
      <c r="AN56" s="216">
        <v>164375.09999999998</v>
      </c>
      <c r="AO56" s="216">
        <v>161025.29999999999</v>
      </c>
      <c r="AP56" s="216">
        <v>147557.70000000001</v>
      </c>
      <c r="AQ56" s="216">
        <v>233590.27499999999</v>
      </c>
      <c r="AR56" s="216">
        <v>323691</v>
      </c>
      <c r="AS56" s="216">
        <v>282287</v>
      </c>
      <c r="AT56" s="216">
        <v>329884</v>
      </c>
      <c r="AU56" s="216">
        <v>414795</v>
      </c>
      <c r="AV56" s="216">
        <v>489000</v>
      </c>
      <c r="AW56" s="216">
        <v>581962</v>
      </c>
      <c r="AX56" s="216">
        <v>566915</v>
      </c>
      <c r="AY56" s="216">
        <v>690107</v>
      </c>
      <c r="AZ56" s="216">
        <v>763481</v>
      </c>
      <c r="BA56" s="216">
        <v>855651</v>
      </c>
      <c r="BB56" s="216">
        <v>919859</v>
      </c>
      <c r="BC56" s="216">
        <v>947691</v>
      </c>
      <c r="BD56" s="216">
        <v>1170535</v>
      </c>
      <c r="BE56" s="216">
        <v>1338909</v>
      </c>
      <c r="BF56" s="216">
        <v>1634375</v>
      </c>
      <c r="BG56" s="216">
        <v>1770229</v>
      </c>
      <c r="BH56" s="216">
        <v>1997205</v>
      </c>
      <c r="BI56" s="216">
        <v>2443125</v>
      </c>
      <c r="BJ56" s="216">
        <v>2772896</v>
      </c>
      <c r="BK56" s="216">
        <v>3120820</v>
      </c>
      <c r="BL56" s="216">
        <v>3251376</v>
      </c>
      <c r="BM56" s="216">
        <v>3380283</v>
      </c>
      <c r="BN56" s="216">
        <v>3428247</v>
      </c>
      <c r="BO56" s="216">
        <v>3369752</v>
      </c>
      <c r="BP56" s="216">
        <v>3456045</v>
      </c>
      <c r="BQ56" s="216">
        <v>3891234</v>
      </c>
      <c r="BR56" s="216">
        <v>4326411</v>
      </c>
      <c r="BS56" s="216">
        <v>4572616</v>
      </c>
      <c r="BT56" s="216">
        <v>4660319</v>
      </c>
      <c r="BU56" s="216">
        <v>4977638</v>
      </c>
      <c r="BV56" s="216">
        <v>5027671</v>
      </c>
      <c r="BW56" s="216">
        <v>4987147</v>
      </c>
      <c r="BX56" s="217">
        <v>2032439.1705069125</v>
      </c>
    </row>
    <row r="57" spans="1:76">
      <c r="A57" s="201">
        <v>82</v>
      </c>
      <c r="B57" s="216">
        <v>0</v>
      </c>
      <c r="C57" s="216">
        <v>0</v>
      </c>
      <c r="D57" s="216">
        <v>0</v>
      </c>
      <c r="E57" s="216">
        <v>0</v>
      </c>
      <c r="F57" s="216">
        <v>14.175000000000001</v>
      </c>
      <c r="G57" s="216">
        <v>1.35</v>
      </c>
      <c r="H57" s="216">
        <v>2.25</v>
      </c>
      <c r="I57" s="216">
        <v>14.175000000000001</v>
      </c>
      <c r="J57" s="216">
        <v>22.05</v>
      </c>
      <c r="K57" s="216">
        <v>22.05</v>
      </c>
      <c r="L57" s="216">
        <v>110.47500000000001</v>
      </c>
      <c r="M57" s="216">
        <v>72.225000000000009</v>
      </c>
      <c r="N57" s="216">
        <v>519.97500000000002</v>
      </c>
      <c r="O57" s="216">
        <v>315.22500000000002</v>
      </c>
      <c r="P57" s="216">
        <v>69.75</v>
      </c>
      <c r="Q57" s="216">
        <v>67.5</v>
      </c>
      <c r="R57" s="216">
        <v>23.625</v>
      </c>
      <c r="S57" s="216">
        <v>159.75</v>
      </c>
      <c r="T57" s="216">
        <v>159.75</v>
      </c>
      <c r="U57" s="216">
        <v>146.47499999999999</v>
      </c>
      <c r="V57" s="216">
        <v>89.775000000000006</v>
      </c>
      <c r="W57" s="216">
        <v>188.77500000000001</v>
      </c>
      <c r="X57" s="216">
        <v>112.05</v>
      </c>
      <c r="Y57" s="216">
        <v>213.07500000000002</v>
      </c>
      <c r="Z57" s="216">
        <v>0</v>
      </c>
      <c r="AA57" s="216">
        <v>0</v>
      </c>
      <c r="AB57" s="216">
        <v>0</v>
      </c>
      <c r="AC57" s="216">
        <v>0</v>
      </c>
      <c r="AD57" s="216">
        <v>0</v>
      </c>
      <c r="AE57" s="216">
        <v>0</v>
      </c>
      <c r="AF57" s="216">
        <v>0</v>
      </c>
      <c r="AG57" s="216">
        <v>0</v>
      </c>
      <c r="AH57" s="216">
        <v>0</v>
      </c>
      <c r="AI57" s="216">
        <v>0</v>
      </c>
      <c r="AJ57" s="216">
        <v>100</v>
      </c>
      <c r="AK57" s="216">
        <v>200</v>
      </c>
      <c r="AL57" s="216">
        <v>200</v>
      </c>
      <c r="AM57" s="216">
        <v>300</v>
      </c>
      <c r="AN57" s="216">
        <v>875.02499999999998</v>
      </c>
      <c r="AO57" s="216">
        <v>1330.875</v>
      </c>
      <c r="AP57" s="216">
        <v>1552.5</v>
      </c>
      <c r="AQ57" s="216">
        <v>774.9</v>
      </c>
      <c r="AR57" s="216">
        <v>1118</v>
      </c>
      <c r="AS57" s="216">
        <v>1192</v>
      </c>
      <c r="AT57" s="216">
        <v>1128</v>
      </c>
      <c r="AU57" s="216">
        <v>1062</v>
      </c>
      <c r="AV57" s="216">
        <v>1582</v>
      </c>
      <c r="AW57" s="216">
        <v>3477</v>
      </c>
      <c r="AX57" s="216">
        <v>1726</v>
      </c>
      <c r="AY57" s="216">
        <v>1828</v>
      </c>
      <c r="AZ57" s="216">
        <v>2208</v>
      </c>
      <c r="BA57" s="216">
        <v>3120</v>
      </c>
      <c r="BB57" s="216">
        <v>4205</v>
      </c>
      <c r="BC57" s="216">
        <v>6738</v>
      </c>
      <c r="BD57" s="216">
        <v>7326</v>
      </c>
      <c r="BE57" s="216">
        <v>5537</v>
      </c>
      <c r="BF57" s="216">
        <v>8045</v>
      </c>
      <c r="BG57" s="216">
        <v>12896</v>
      </c>
      <c r="BH57" s="216">
        <v>16884</v>
      </c>
      <c r="BI57" s="216">
        <v>18810</v>
      </c>
      <c r="BJ57" s="216">
        <v>21980</v>
      </c>
      <c r="BK57" s="216">
        <v>21079</v>
      </c>
      <c r="BL57" s="216">
        <v>24482</v>
      </c>
      <c r="BM57" s="216">
        <v>26244</v>
      </c>
      <c r="BN57" s="216">
        <v>27765</v>
      </c>
      <c r="BO57" s="216">
        <v>24203</v>
      </c>
      <c r="BP57" s="216">
        <v>20198</v>
      </c>
      <c r="BQ57" s="216">
        <v>23442</v>
      </c>
      <c r="BR57" s="216">
        <v>25348</v>
      </c>
      <c r="BS57" s="216">
        <v>27980</v>
      </c>
      <c r="BT57" s="216">
        <v>30199</v>
      </c>
      <c r="BU57" s="216">
        <v>33067</v>
      </c>
      <c r="BV57" s="216">
        <v>40295</v>
      </c>
      <c r="BW57" s="216">
        <v>50095</v>
      </c>
      <c r="BX57" s="217">
        <v>42684.331797235027</v>
      </c>
    </row>
    <row r="58" spans="1:76">
      <c r="A58" s="201">
        <v>84</v>
      </c>
      <c r="B58" s="216">
        <v>1.575</v>
      </c>
      <c r="C58" s="216">
        <v>0</v>
      </c>
      <c r="D58" s="216">
        <v>0</v>
      </c>
      <c r="E58" s="216">
        <v>1.575</v>
      </c>
      <c r="F58" s="216">
        <v>41.625</v>
      </c>
      <c r="G58" s="216">
        <v>2.4750000000000001</v>
      </c>
      <c r="H58" s="216">
        <v>10.35</v>
      </c>
      <c r="I58" s="216">
        <v>37.800000000000004</v>
      </c>
      <c r="J58" s="216">
        <v>72.900000000000006</v>
      </c>
      <c r="K58" s="216">
        <v>54.9</v>
      </c>
      <c r="L58" s="216">
        <v>94.725000000000009</v>
      </c>
      <c r="M58" s="216">
        <v>36.675000000000004</v>
      </c>
      <c r="N58" s="216">
        <v>145.80000000000001</v>
      </c>
      <c r="O58" s="216">
        <v>277.65000000000003</v>
      </c>
      <c r="P58" s="216">
        <v>504.90000000000003</v>
      </c>
      <c r="Q58" s="216">
        <v>429.07499999999999</v>
      </c>
      <c r="R58" s="216">
        <v>488.7</v>
      </c>
      <c r="S58" s="216">
        <v>836.32500000000005</v>
      </c>
      <c r="T58" s="216">
        <v>476.55</v>
      </c>
      <c r="U58" s="216">
        <v>116.55</v>
      </c>
      <c r="V58" s="216">
        <v>203.625</v>
      </c>
      <c r="W58" s="216">
        <v>221.17500000000001</v>
      </c>
      <c r="X58" s="216">
        <v>291.15000000000003</v>
      </c>
      <c r="Y58" s="216">
        <v>503.32499999999999</v>
      </c>
      <c r="Z58" s="216">
        <v>0</v>
      </c>
      <c r="AA58" s="216">
        <v>0</v>
      </c>
      <c r="AB58" s="216">
        <v>0</v>
      </c>
      <c r="AC58" s="216">
        <v>0</v>
      </c>
      <c r="AD58" s="216">
        <v>0</v>
      </c>
      <c r="AE58" s="216">
        <v>0</v>
      </c>
      <c r="AF58" s="216">
        <v>0</v>
      </c>
      <c r="AG58" s="216">
        <v>0</v>
      </c>
      <c r="AH58" s="216">
        <v>0</v>
      </c>
      <c r="AI58" s="216">
        <v>0</v>
      </c>
      <c r="AJ58" s="216">
        <v>0</v>
      </c>
      <c r="AK58" s="216">
        <v>0</v>
      </c>
      <c r="AL58" s="216">
        <v>0</v>
      </c>
      <c r="AM58" s="216">
        <v>0</v>
      </c>
      <c r="AN58" s="216">
        <v>1122.3</v>
      </c>
      <c r="AO58" s="216">
        <v>1349.1</v>
      </c>
      <c r="AP58" s="216">
        <v>2007</v>
      </c>
      <c r="AQ58" s="216">
        <v>1777.7250000000001</v>
      </c>
      <c r="AR58" s="216">
        <v>1799</v>
      </c>
      <c r="AS58" s="216">
        <v>2257</v>
      </c>
      <c r="AT58" s="216">
        <v>2235</v>
      </c>
      <c r="AU58" s="216">
        <v>1605</v>
      </c>
      <c r="AV58" s="216">
        <v>1739</v>
      </c>
      <c r="AW58" s="216">
        <v>2644</v>
      </c>
      <c r="AX58" s="216">
        <v>2201</v>
      </c>
      <c r="AY58" s="216">
        <v>2109</v>
      </c>
      <c r="AZ58" s="216">
        <v>2221</v>
      </c>
      <c r="BA58" s="216">
        <v>2042</v>
      </c>
      <c r="BB58" s="216">
        <v>1819</v>
      </c>
      <c r="BC58" s="216">
        <v>1583</v>
      </c>
      <c r="BD58" s="216">
        <v>1766</v>
      </c>
      <c r="BE58" s="216">
        <v>1894</v>
      </c>
      <c r="BF58" s="216">
        <v>2787</v>
      </c>
      <c r="BG58" s="216">
        <v>5307</v>
      </c>
      <c r="BH58" s="216">
        <v>6894</v>
      </c>
      <c r="BI58" s="216">
        <v>5511</v>
      </c>
      <c r="BJ58" s="216">
        <v>6052</v>
      </c>
      <c r="BK58" s="216">
        <v>7579</v>
      </c>
      <c r="BL58" s="216">
        <v>7618</v>
      </c>
      <c r="BM58" s="216">
        <v>8333</v>
      </c>
      <c r="BN58" s="216">
        <v>9171</v>
      </c>
      <c r="BO58" s="216">
        <v>10248</v>
      </c>
      <c r="BP58" s="216">
        <v>13112</v>
      </c>
      <c r="BQ58" s="216">
        <v>6122</v>
      </c>
      <c r="BR58" s="216">
        <v>6098</v>
      </c>
      <c r="BS58" s="216">
        <v>5475</v>
      </c>
      <c r="BT58" s="216">
        <v>6273</v>
      </c>
      <c r="BU58" s="216">
        <v>4847</v>
      </c>
      <c r="BV58" s="216">
        <v>5529</v>
      </c>
      <c r="BW58" s="216">
        <v>17175</v>
      </c>
      <c r="BX58" s="217">
        <v>32263.133640552998</v>
      </c>
    </row>
    <row r="59" spans="1:76">
      <c r="A59" s="201">
        <v>85</v>
      </c>
      <c r="B59" s="216">
        <v>69.075000000000003</v>
      </c>
      <c r="C59" s="216">
        <v>0</v>
      </c>
      <c r="D59" s="216">
        <v>0</v>
      </c>
      <c r="E59" s="216">
        <v>0</v>
      </c>
      <c r="F59" s="216">
        <v>1.575</v>
      </c>
      <c r="G59" s="216">
        <v>421.875</v>
      </c>
      <c r="H59" s="216">
        <v>301.05</v>
      </c>
      <c r="I59" s="216">
        <v>1066.5</v>
      </c>
      <c r="J59" s="216">
        <v>1163.7</v>
      </c>
      <c r="K59" s="216">
        <v>1704.825</v>
      </c>
      <c r="L59" s="216">
        <v>4367.7</v>
      </c>
      <c r="M59" s="216">
        <v>2835.4500000000003</v>
      </c>
      <c r="N59" s="216">
        <v>6287.4000000000005</v>
      </c>
      <c r="O59" s="216">
        <v>5489.1</v>
      </c>
      <c r="P59" s="216">
        <v>3570.9749999999999</v>
      </c>
      <c r="Q59" s="216">
        <v>2296.8000000000002</v>
      </c>
      <c r="R59" s="216">
        <v>2367.2249999999999</v>
      </c>
      <c r="S59" s="216">
        <v>2776.9500000000003</v>
      </c>
      <c r="T59" s="216">
        <v>1092.825</v>
      </c>
      <c r="U59" s="216">
        <v>877.72500000000002</v>
      </c>
      <c r="V59" s="216">
        <v>641.02499999999998</v>
      </c>
      <c r="W59" s="216">
        <v>587.02499999999998</v>
      </c>
      <c r="X59" s="216">
        <v>658.125</v>
      </c>
      <c r="Y59" s="216">
        <v>1580.625</v>
      </c>
      <c r="Z59" s="216">
        <v>371.14811320754717</v>
      </c>
      <c r="AA59" s="216">
        <v>776.54929245283017</v>
      </c>
      <c r="AB59" s="216">
        <v>163.39457547169812</v>
      </c>
      <c r="AC59" s="216">
        <v>0</v>
      </c>
      <c r="AD59" s="216">
        <v>0</v>
      </c>
      <c r="AE59" s="216">
        <v>300</v>
      </c>
      <c r="AF59" s="216">
        <v>500</v>
      </c>
      <c r="AG59" s="216">
        <v>700</v>
      </c>
      <c r="AH59" s="216">
        <v>200</v>
      </c>
      <c r="AI59" s="216">
        <v>100</v>
      </c>
      <c r="AJ59" s="216">
        <v>300</v>
      </c>
      <c r="AK59" s="216">
        <v>300</v>
      </c>
      <c r="AL59" s="216">
        <v>500</v>
      </c>
      <c r="AM59" s="216">
        <v>500</v>
      </c>
      <c r="AN59" s="216">
        <v>3350.0250000000001</v>
      </c>
      <c r="AO59" s="216">
        <v>3230.55</v>
      </c>
      <c r="AP59" s="216">
        <v>3553.65</v>
      </c>
      <c r="AQ59" s="216">
        <v>6566.85</v>
      </c>
      <c r="AR59" s="216">
        <v>6157</v>
      </c>
      <c r="AS59" s="216">
        <v>5292</v>
      </c>
      <c r="AT59" s="216">
        <v>1130</v>
      </c>
      <c r="AU59" s="216">
        <v>2623</v>
      </c>
      <c r="AV59" s="216">
        <v>2862</v>
      </c>
      <c r="AW59" s="216">
        <v>3923</v>
      </c>
      <c r="AX59" s="216">
        <v>3636</v>
      </c>
      <c r="AY59" s="216">
        <v>5157</v>
      </c>
      <c r="AZ59" s="216">
        <v>4853</v>
      </c>
      <c r="BA59" s="216">
        <v>6187</v>
      </c>
      <c r="BB59" s="216">
        <v>5629</v>
      </c>
      <c r="BC59" s="216">
        <v>5971</v>
      </c>
      <c r="BD59" s="216">
        <v>6102</v>
      </c>
      <c r="BE59" s="216">
        <v>6517</v>
      </c>
      <c r="BF59" s="216">
        <v>7249</v>
      </c>
      <c r="BG59" s="216">
        <v>7778</v>
      </c>
      <c r="BH59" s="216">
        <v>9119</v>
      </c>
      <c r="BI59" s="216">
        <v>10099</v>
      </c>
      <c r="BJ59" s="216">
        <v>8827</v>
      </c>
      <c r="BK59" s="216">
        <v>9942</v>
      </c>
      <c r="BL59" s="216">
        <v>8882</v>
      </c>
      <c r="BM59" s="216">
        <v>9770</v>
      </c>
      <c r="BN59" s="216">
        <v>17712</v>
      </c>
      <c r="BO59" s="216">
        <v>17165</v>
      </c>
      <c r="BP59" s="216">
        <v>15643</v>
      </c>
      <c r="BQ59" s="216">
        <v>16625</v>
      </c>
      <c r="BR59" s="216">
        <v>17921</v>
      </c>
      <c r="BS59" s="216">
        <v>18538</v>
      </c>
      <c r="BT59" s="216">
        <v>18616</v>
      </c>
      <c r="BU59" s="216">
        <v>18131</v>
      </c>
      <c r="BV59" s="216">
        <v>19494</v>
      </c>
      <c r="BW59" s="216">
        <v>43231</v>
      </c>
      <c r="BX59" s="217">
        <v>9988.9400921658998</v>
      </c>
    </row>
    <row r="60" spans="1:76">
      <c r="A60" s="201">
        <v>86</v>
      </c>
      <c r="B60" s="216">
        <v>0</v>
      </c>
      <c r="C60" s="216">
        <v>0</v>
      </c>
      <c r="D60" s="216">
        <v>0</v>
      </c>
      <c r="E60" s="216">
        <v>0</v>
      </c>
      <c r="F60" s="216">
        <v>0</v>
      </c>
      <c r="G60" s="216">
        <v>0</v>
      </c>
      <c r="H60" s="216">
        <v>1.575</v>
      </c>
      <c r="I60" s="216">
        <v>186.52500000000001</v>
      </c>
      <c r="J60" s="216">
        <v>253.35</v>
      </c>
      <c r="K60" s="216">
        <v>512.1</v>
      </c>
      <c r="L60" s="216">
        <v>537.07500000000005</v>
      </c>
      <c r="M60" s="216">
        <v>123.97500000000001</v>
      </c>
      <c r="N60" s="216">
        <v>339.52500000000003</v>
      </c>
      <c r="O60" s="216">
        <v>74.475000000000009</v>
      </c>
      <c r="P60" s="216">
        <v>34.425000000000004</v>
      </c>
      <c r="Q60" s="216">
        <v>98.775000000000006</v>
      </c>
      <c r="R60" s="216">
        <v>22.05</v>
      </c>
      <c r="S60" s="216">
        <v>262.57499999999999</v>
      </c>
      <c r="T60" s="216">
        <v>173.70000000000002</v>
      </c>
      <c r="U60" s="216">
        <v>247.05</v>
      </c>
      <c r="V60" s="216">
        <v>321.52500000000003</v>
      </c>
      <c r="W60" s="216">
        <v>298.35000000000002</v>
      </c>
      <c r="X60" s="216">
        <v>261</v>
      </c>
      <c r="Y60" s="216">
        <v>240.75</v>
      </c>
      <c r="Z60" s="216">
        <v>65.434245283018868</v>
      </c>
      <c r="AA60" s="216">
        <v>23.184721698113208</v>
      </c>
      <c r="AB60" s="216">
        <v>36.709811320754717</v>
      </c>
      <c r="AC60" s="216">
        <v>0</v>
      </c>
      <c r="AD60" s="216">
        <v>0</v>
      </c>
      <c r="AE60" s="216">
        <v>9700</v>
      </c>
      <c r="AF60" s="216">
        <v>16400</v>
      </c>
      <c r="AG60" s="216">
        <v>17700</v>
      </c>
      <c r="AH60" s="216">
        <v>3700</v>
      </c>
      <c r="AI60" s="216">
        <v>5900</v>
      </c>
      <c r="AJ60" s="216">
        <v>9700</v>
      </c>
      <c r="AK60" s="216">
        <v>11300</v>
      </c>
      <c r="AL60" s="216">
        <v>10600</v>
      </c>
      <c r="AM60" s="216">
        <v>10800</v>
      </c>
      <c r="AN60" s="216">
        <v>12582.674999999999</v>
      </c>
      <c r="AO60" s="216">
        <v>20307.150000000001</v>
      </c>
      <c r="AP60" s="216">
        <v>19138.5</v>
      </c>
      <c r="AQ60" s="216">
        <v>24073.875000000004</v>
      </c>
      <c r="AR60" s="216">
        <v>18905</v>
      </c>
      <c r="AS60" s="216">
        <v>25786</v>
      </c>
      <c r="AT60" s="216">
        <v>22379</v>
      </c>
      <c r="AU60" s="216">
        <v>25257</v>
      </c>
      <c r="AV60" s="216">
        <v>29927</v>
      </c>
      <c r="AW60" s="216">
        <v>31894</v>
      </c>
      <c r="AX60" s="216">
        <v>34392</v>
      </c>
      <c r="AY60" s="216">
        <v>26524</v>
      </c>
      <c r="AZ60" s="216">
        <v>36327</v>
      </c>
      <c r="BA60" s="216">
        <v>41505</v>
      </c>
      <c r="BB60" s="216">
        <v>44711</v>
      </c>
      <c r="BC60" s="216">
        <v>50391</v>
      </c>
      <c r="BD60" s="216">
        <v>59287</v>
      </c>
      <c r="BE60" s="216">
        <v>67562</v>
      </c>
      <c r="BF60" s="216">
        <v>66292</v>
      </c>
      <c r="BG60" s="216">
        <v>118693</v>
      </c>
      <c r="BH60" s="216">
        <v>81473</v>
      </c>
      <c r="BI60" s="216">
        <v>99069</v>
      </c>
      <c r="BJ60" s="216">
        <v>98920</v>
      </c>
      <c r="BK60" s="216">
        <v>106193</v>
      </c>
      <c r="BL60" s="216">
        <v>106803</v>
      </c>
      <c r="BM60" s="216">
        <v>116981</v>
      </c>
      <c r="BN60" s="216">
        <v>125586</v>
      </c>
      <c r="BO60" s="216">
        <v>123873</v>
      </c>
      <c r="BP60" s="216">
        <v>135371</v>
      </c>
      <c r="BQ60" s="216">
        <v>145877</v>
      </c>
      <c r="BR60" s="216">
        <v>163113</v>
      </c>
      <c r="BS60" s="216">
        <v>177701</v>
      </c>
      <c r="BT60" s="216">
        <v>185272</v>
      </c>
      <c r="BU60" s="216">
        <v>190631</v>
      </c>
      <c r="BV60" s="216">
        <v>190422</v>
      </c>
      <c r="BW60" s="216">
        <v>253506</v>
      </c>
      <c r="BX60" s="217">
        <v>114036.40552995392</v>
      </c>
    </row>
    <row r="61" spans="1:76">
      <c r="A61" s="201">
        <v>89</v>
      </c>
      <c r="B61" s="216">
        <v>69.3</v>
      </c>
      <c r="C61" s="216">
        <v>0</v>
      </c>
      <c r="D61" s="216">
        <v>0</v>
      </c>
      <c r="E61" s="216">
        <v>32.85</v>
      </c>
      <c r="F61" s="216">
        <v>209.25</v>
      </c>
      <c r="G61" s="216">
        <v>314.77500000000003</v>
      </c>
      <c r="H61" s="216">
        <v>606.15</v>
      </c>
      <c r="I61" s="216">
        <v>1639.125</v>
      </c>
      <c r="J61" s="216">
        <v>1778.4</v>
      </c>
      <c r="K61" s="216">
        <v>2283.9749999999999</v>
      </c>
      <c r="L61" s="216">
        <v>8867.9250000000011</v>
      </c>
      <c r="M61" s="216">
        <v>2760.5250000000001</v>
      </c>
      <c r="N61" s="216">
        <v>15062.4</v>
      </c>
      <c r="O61" s="216">
        <v>17322.75</v>
      </c>
      <c r="P61" s="216">
        <v>11254.95</v>
      </c>
      <c r="Q61" s="216">
        <v>12286.125</v>
      </c>
      <c r="R61" s="216">
        <v>6516.2250000000004</v>
      </c>
      <c r="S61" s="216">
        <v>5873.1750000000002</v>
      </c>
      <c r="T61" s="216">
        <v>3372.0750000000003</v>
      </c>
      <c r="U61" s="216">
        <v>1715.4</v>
      </c>
      <c r="V61" s="216">
        <v>2206.8000000000002</v>
      </c>
      <c r="W61" s="216">
        <v>2320.875</v>
      </c>
      <c r="X61" s="216">
        <v>1145.0250000000001</v>
      </c>
      <c r="Y61" s="216">
        <v>1059.5250000000001</v>
      </c>
      <c r="Z61" s="216">
        <v>0</v>
      </c>
      <c r="AA61" s="216">
        <v>0</v>
      </c>
      <c r="AB61" s="216">
        <v>0</v>
      </c>
      <c r="AC61" s="216">
        <v>0</v>
      </c>
      <c r="AD61" s="216">
        <v>0</v>
      </c>
      <c r="AE61" s="216">
        <v>4200</v>
      </c>
      <c r="AF61" s="216">
        <v>5400</v>
      </c>
      <c r="AG61" s="216">
        <v>5200</v>
      </c>
      <c r="AH61" s="216">
        <v>10100</v>
      </c>
      <c r="AI61" s="216">
        <v>15500</v>
      </c>
      <c r="AJ61" s="216">
        <v>13700</v>
      </c>
      <c r="AK61" s="216">
        <v>13400</v>
      </c>
      <c r="AL61" s="216">
        <v>12700</v>
      </c>
      <c r="AM61" s="216">
        <v>12300</v>
      </c>
      <c r="AN61" s="216">
        <v>21969.224999999999</v>
      </c>
      <c r="AO61" s="216">
        <v>14475.599999999999</v>
      </c>
      <c r="AP61" s="216">
        <v>13630.95</v>
      </c>
      <c r="AQ61" s="216">
        <v>12298.274999999998</v>
      </c>
      <c r="AR61" s="216">
        <v>13526</v>
      </c>
      <c r="AS61" s="216">
        <v>15131</v>
      </c>
      <c r="AT61" s="216">
        <v>17580</v>
      </c>
      <c r="AU61" s="216">
        <v>17930</v>
      </c>
      <c r="AV61" s="216">
        <v>19609</v>
      </c>
      <c r="AW61" s="216">
        <v>21523</v>
      </c>
      <c r="AX61" s="216">
        <v>21201</v>
      </c>
      <c r="AY61" s="216">
        <v>22675</v>
      </c>
      <c r="AZ61" s="216">
        <v>23742</v>
      </c>
      <c r="BA61" s="216">
        <v>25022</v>
      </c>
      <c r="BB61" s="216">
        <v>26329</v>
      </c>
      <c r="BC61" s="216">
        <v>31283</v>
      </c>
      <c r="BD61" s="216">
        <v>34772</v>
      </c>
      <c r="BE61" s="216">
        <v>42074</v>
      </c>
      <c r="BF61" s="216">
        <v>50852</v>
      </c>
      <c r="BG61" s="216">
        <v>67033</v>
      </c>
      <c r="BH61" s="216">
        <v>73888</v>
      </c>
      <c r="BI61" s="216">
        <v>83343</v>
      </c>
      <c r="BJ61" s="216">
        <v>91254</v>
      </c>
      <c r="BK61" s="216">
        <v>103793</v>
      </c>
      <c r="BL61" s="216">
        <v>106622</v>
      </c>
      <c r="BM61" s="216">
        <v>112864</v>
      </c>
      <c r="BN61" s="216">
        <v>113261</v>
      </c>
      <c r="BO61" s="216">
        <v>116327</v>
      </c>
      <c r="BP61" s="216">
        <v>126134</v>
      </c>
      <c r="BQ61" s="216">
        <v>130457</v>
      </c>
      <c r="BR61" s="216">
        <v>139036</v>
      </c>
      <c r="BS61" s="216">
        <v>135279</v>
      </c>
      <c r="BT61" s="216">
        <v>135895</v>
      </c>
      <c r="BU61" s="216">
        <v>145192</v>
      </c>
      <c r="BV61" s="216">
        <v>161069</v>
      </c>
      <c r="BW61" s="216">
        <v>274832</v>
      </c>
      <c r="BX61" s="217">
        <v>22593.548387096776</v>
      </c>
    </row>
    <row r="62" spans="1:76" ht="14.4" thickBot="1">
      <c r="A62" s="218">
        <v>95</v>
      </c>
      <c r="B62" s="219">
        <v>0</v>
      </c>
      <c r="C62" s="219">
        <v>0</v>
      </c>
      <c r="D62" s="219">
        <v>0</v>
      </c>
      <c r="E62" s="219">
        <v>0</v>
      </c>
      <c r="F62" s="219">
        <v>0</v>
      </c>
      <c r="G62" s="219">
        <v>0</v>
      </c>
      <c r="H62" s="219">
        <v>0</v>
      </c>
      <c r="I62" s="219">
        <v>0</v>
      </c>
      <c r="J62" s="219">
        <v>0</v>
      </c>
      <c r="K62" s="219">
        <v>0</v>
      </c>
      <c r="L62" s="219">
        <v>0</v>
      </c>
      <c r="M62" s="219">
        <v>0</v>
      </c>
      <c r="N62" s="219">
        <v>0</v>
      </c>
      <c r="O62" s="219">
        <v>0</v>
      </c>
      <c r="P62" s="219">
        <v>0</v>
      </c>
      <c r="Q62" s="219">
        <v>0</v>
      </c>
      <c r="R62" s="219">
        <v>0</v>
      </c>
      <c r="S62" s="219">
        <v>0</v>
      </c>
      <c r="T62" s="219">
        <v>0</v>
      </c>
      <c r="U62" s="219">
        <v>0</v>
      </c>
      <c r="V62" s="219">
        <v>0</v>
      </c>
      <c r="W62" s="219">
        <v>0</v>
      </c>
      <c r="X62" s="219">
        <v>0</v>
      </c>
      <c r="Y62" s="219">
        <v>0</v>
      </c>
      <c r="Z62" s="219">
        <v>13.525471698113208</v>
      </c>
      <c r="AA62" s="219">
        <v>1.1844339622641511</v>
      </c>
      <c r="AB62" s="219">
        <v>0</v>
      </c>
      <c r="AC62" s="219">
        <v>0</v>
      </c>
      <c r="AD62" s="219">
        <v>0</v>
      </c>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192"/>
    </row>
    <row r="64" spans="1:76" ht="18">
      <c r="A64" s="203" t="s">
        <v>434</v>
      </c>
    </row>
    <row r="65" spans="1:1" ht="19.8">
      <c r="A65" s="221" t="s">
        <v>435</v>
      </c>
    </row>
    <row r="67" spans="1:1" ht="18">
      <c r="A67" s="203" t="s">
        <v>436</v>
      </c>
    </row>
    <row r="68" spans="1:1" ht="19.8">
      <c r="A68" s="221" t="s">
        <v>432</v>
      </c>
    </row>
  </sheetData>
  <phoneticPr fontId="3"/>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5"/>
  <sheetViews>
    <sheetView topLeftCell="N33" workbookViewId="0">
      <selection activeCell="Z53" sqref="Z53"/>
    </sheetView>
  </sheetViews>
  <sheetFormatPr defaultColWidth="13" defaultRowHeight="13.2"/>
  <sheetData>
    <row r="1" spans="1:76" ht="16.2">
      <c r="A1" s="262" t="s">
        <v>409</v>
      </c>
      <c r="B1" s="262"/>
      <c r="C1" s="262"/>
      <c r="D1" s="262"/>
      <c r="E1" s="262"/>
      <c r="F1" s="262"/>
      <c r="G1" s="262"/>
      <c r="H1" s="262"/>
      <c r="I1" s="262"/>
      <c r="J1" s="262"/>
    </row>
    <row r="2" spans="1:76" ht="17.399999999999999">
      <c r="A2" s="263" t="s">
        <v>408</v>
      </c>
      <c r="B2" s="263"/>
      <c r="C2" s="263"/>
      <c r="D2" s="263"/>
      <c r="E2" s="263"/>
      <c r="F2" s="263"/>
      <c r="G2" s="263"/>
      <c r="H2" s="263"/>
      <c r="I2" s="263"/>
    </row>
    <row r="4" spans="1:76">
      <c r="A4" s="34" t="s">
        <v>389</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row>
    <row r="5" spans="1:76" ht="13.8" thickBot="1">
      <c r="A5" s="2" t="s">
        <v>401</v>
      </c>
      <c r="B5" s="26">
        <v>1918</v>
      </c>
      <c r="C5" s="8">
        <v>1919</v>
      </c>
      <c r="D5" s="8">
        <v>1920</v>
      </c>
      <c r="E5" s="8">
        <v>1921</v>
      </c>
      <c r="F5" s="8" t="s">
        <v>45</v>
      </c>
      <c r="G5" s="8" t="s">
        <v>46</v>
      </c>
      <c r="H5" s="8" t="s">
        <v>47</v>
      </c>
      <c r="I5" s="8" t="s">
        <v>48</v>
      </c>
      <c r="J5" s="8" t="s">
        <v>49</v>
      </c>
      <c r="K5" s="8" t="s">
        <v>50</v>
      </c>
      <c r="L5" s="8" t="s">
        <v>51</v>
      </c>
      <c r="M5" s="8" t="s">
        <v>52</v>
      </c>
      <c r="N5" s="8" t="s">
        <v>53</v>
      </c>
      <c r="O5" s="8">
        <v>1930</v>
      </c>
      <c r="P5" s="8">
        <v>1931</v>
      </c>
      <c r="Q5" s="8">
        <v>1932</v>
      </c>
      <c r="R5" s="8">
        <v>1933</v>
      </c>
      <c r="S5" s="8">
        <v>1934</v>
      </c>
      <c r="T5" s="8">
        <v>1935</v>
      </c>
      <c r="U5" s="8">
        <v>1936</v>
      </c>
      <c r="V5" s="8">
        <v>1937</v>
      </c>
      <c r="W5" s="8">
        <v>1938</v>
      </c>
      <c r="X5" s="8">
        <v>1939</v>
      </c>
      <c r="Y5" s="8">
        <v>1940</v>
      </c>
      <c r="Z5" s="8">
        <v>1941</v>
      </c>
      <c r="AA5" s="8">
        <v>1942</v>
      </c>
      <c r="AB5" s="8">
        <v>1943</v>
      </c>
      <c r="AC5" s="8">
        <v>1944</v>
      </c>
      <c r="AD5" s="8">
        <v>1945</v>
      </c>
      <c r="AE5" s="8">
        <v>1946</v>
      </c>
      <c r="AF5" s="8">
        <v>1947</v>
      </c>
      <c r="AG5" s="8">
        <v>1948</v>
      </c>
      <c r="AH5" s="8">
        <v>1949</v>
      </c>
      <c r="AI5" s="8">
        <v>1950</v>
      </c>
      <c r="AJ5" s="8">
        <v>1951</v>
      </c>
      <c r="AK5" s="8">
        <v>1952</v>
      </c>
      <c r="AL5" s="8">
        <v>1953</v>
      </c>
      <c r="AM5" s="8">
        <v>1954</v>
      </c>
      <c r="AN5" s="8">
        <v>1955</v>
      </c>
      <c r="AO5" s="8">
        <v>1956</v>
      </c>
      <c r="AP5" s="8">
        <v>1957</v>
      </c>
      <c r="AQ5" s="8">
        <v>1958</v>
      </c>
      <c r="AR5" s="8">
        <v>1959</v>
      </c>
      <c r="AS5" s="8">
        <v>1960</v>
      </c>
      <c r="AT5" s="8">
        <v>1961</v>
      </c>
      <c r="AU5" s="8">
        <v>1962</v>
      </c>
      <c r="AV5" s="8">
        <v>1963</v>
      </c>
      <c r="AW5" s="8">
        <v>1964</v>
      </c>
      <c r="AX5" s="8">
        <v>1965</v>
      </c>
      <c r="AY5" s="8">
        <v>1966</v>
      </c>
      <c r="AZ5" s="8">
        <v>1967</v>
      </c>
      <c r="BA5" s="8">
        <v>1968</v>
      </c>
      <c r="BB5" s="8">
        <v>1969</v>
      </c>
      <c r="BC5" s="8">
        <v>1970</v>
      </c>
      <c r="BD5" s="8">
        <v>1971</v>
      </c>
      <c r="BE5" s="8">
        <v>1972</v>
      </c>
      <c r="BF5" s="8">
        <v>1973</v>
      </c>
      <c r="BG5" s="8">
        <v>1974</v>
      </c>
      <c r="BH5" s="8">
        <v>1975</v>
      </c>
      <c r="BI5" s="8">
        <v>1976</v>
      </c>
      <c r="BJ5" s="8">
        <v>1977</v>
      </c>
      <c r="BK5" s="8">
        <v>1978</v>
      </c>
      <c r="BL5" s="8">
        <v>1979</v>
      </c>
      <c r="BM5" s="8">
        <v>1980</v>
      </c>
      <c r="BN5" s="8">
        <v>1981</v>
      </c>
      <c r="BO5" s="8">
        <v>1982</v>
      </c>
      <c r="BP5" s="8">
        <v>1983</v>
      </c>
      <c r="BQ5" s="8">
        <v>1984</v>
      </c>
      <c r="BR5" s="8">
        <v>1985</v>
      </c>
      <c r="BS5" s="8">
        <v>1986</v>
      </c>
      <c r="BT5" s="8">
        <v>1987</v>
      </c>
      <c r="BU5" s="8">
        <v>1988</v>
      </c>
      <c r="BV5" s="8">
        <v>1989</v>
      </c>
      <c r="BW5" s="8">
        <v>1990</v>
      </c>
      <c r="BX5" s="8">
        <v>1991</v>
      </c>
    </row>
    <row r="6" spans="1:76">
      <c r="A6" s="180" t="s">
        <v>390</v>
      </c>
      <c r="B6" s="181">
        <v>0</v>
      </c>
      <c r="C6" s="51">
        <v>60</v>
      </c>
      <c r="D6" s="51">
        <v>0</v>
      </c>
      <c r="E6" s="51">
        <v>0</v>
      </c>
      <c r="F6" s="51">
        <v>107</v>
      </c>
      <c r="G6" s="51">
        <v>53</v>
      </c>
      <c r="H6" s="51">
        <v>7740</v>
      </c>
      <c r="I6" s="51">
        <v>17909</v>
      </c>
      <c r="J6" s="51">
        <v>30359</v>
      </c>
      <c r="K6" s="51">
        <v>30123</v>
      </c>
      <c r="L6" s="51">
        <v>36406</v>
      </c>
      <c r="M6" s="51">
        <v>14777</v>
      </c>
      <c r="N6" s="51">
        <v>44039</v>
      </c>
      <c r="O6" s="51">
        <v>78849</v>
      </c>
      <c r="P6" s="51">
        <v>91091</v>
      </c>
      <c r="Q6" s="51">
        <v>64325</v>
      </c>
      <c r="R6" s="51">
        <v>47361</v>
      </c>
      <c r="S6" s="51">
        <v>37839</v>
      </c>
      <c r="T6" s="51">
        <v>32708</v>
      </c>
      <c r="U6" s="51">
        <v>43693</v>
      </c>
      <c r="V6" s="51">
        <v>34796</v>
      </c>
      <c r="W6" s="51">
        <v>40414</v>
      </c>
      <c r="X6" s="51">
        <v>42647</v>
      </c>
      <c r="Y6" s="51">
        <v>51348</v>
      </c>
      <c r="Z6" s="51">
        <v>9185.433962264151</v>
      </c>
      <c r="AA6" s="51">
        <v>17957.037735849059</v>
      </c>
      <c r="AB6" s="51">
        <v>13842.849056603774</v>
      </c>
      <c r="AC6" s="51">
        <v>17653.584905660377</v>
      </c>
      <c r="AD6" s="51">
        <v>13156.471698113208</v>
      </c>
      <c r="AE6" s="51">
        <v>13900</v>
      </c>
      <c r="AF6" s="51">
        <v>18200</v>
      </c>
      <c r="AG6" s="51">
        <v>12300</v>
      </c>
      <c r="AH6" s="51">
        <v>13000</v>
      </c>
      <c r="AI6" s="51">
        <v>16700</v>
      </c>
      <c r="AJ6" s="51">
        <v>21600</v>
      </c>
      <c r="AK6" s="51">
        <v>23800</v>
      </c>
      <c r="AL6" s="51">
        <v>22000</v>
      </c>
      <c r="AM6" s="51">
        <v>22200</v>
      </c>
      <c r="AN6" s="51">
        <v>23975.775000000001</v>
      </c>
      <c r="AO6" s="51">
        <v>25937.55</v>
      </c>
      <c r="AP6" s="51">
        <v>17801.325000000001</v>
      </c>
      <c r="AQ6" s="51">
        <v>21510.225000000002</v>
      </c>
      <c r="AR6" s="51">
        <v>22728</v>
      </c>
      <c r="AS6" s="51">
        <v>24113</v>
      </c>
      <c r="AT6" s="51">
        <v>38514</v>
      </c>
      <c r="AU6" s="51">
        <v>32256</v>
      </c>
      <c r="AV6" s="51">
        <v>18270</v>
      </c>
      <c r="AW6" s="51">
        <v>17110</v>
      </c>
      <c r="AX6" s="51">
        <v>30354</v>
      </c>
      <c r="AY6" s="51">
        <v>26637</v>
      </c>
      <c r="AZ6" s="51">
        <v>22797</v>
      </c>
      <c r="BA6" s="51">
        <v>20970</v>
      </c>
      <c r="BB6" s="51">
        <v>19054</v>
      </c>
      <c r="BC6" s="51">
        <v>19457</v>
      </c>
      <c r="BD6" s="51">
        <v>32475</v>
      </c>
      <c r="BE6" s="51">
        <v>33182</v>
      </c>
      <c r="BF6" s="51">
        <v>34740</v>
      </c>
      <c r="BG6" s="51">
        <v>88581</v>
      </c>
      <c r="BH6" s="51">
        <v>142411</v>
      </c>
      <c r="BI6" s="51">
        <v>80351</v>
      </c>
      <c r="BJ6" s="51">
        <v>91152</v>
      </c>
      <c r="BK6" s="51">
        <v>57204</v>
      </c>
      <c r="BL6" s="51">
        <v>99036</v>
      </c>
      <c r="BM6" s="51">
        <v>102852</v>
      </c>
      <c r="BN6" s="51">
        <v>130581</v>
      </c>
      <c r="BO6" s="51">
        <v>138039</v>
      </c>
      <c r="BP6" s="51">
        <v>132423</v>
      </c>
      <c r="BQ6" s="51">
        <v>104231</v>
      </c>
      <c r="BR6" s="51">
        <v>87184</v>
      </c>
      <c r="BS6" s="51">
        <v>78687</v>
      </c>
      <c r="BT6" s="51">
        <v>86621</v>
      </c>
      <c r="BU6" s="51">
        <v>90418</v>
      </c>
      <c r="BV6" s="51">
        <v>74643</v>
      </c>
      <c r="BW6" s="51">
        <v>78810</v>
      </c>
      <c r="BX6" s="51">
        <v>66591.907514450868</v>
      </c>
    </row>
    <row r="7" spans="1:76">
      <c r="A7" s="180" t="s">
        <v>391</v>
      </c>
      <c r="B7" s="181">
        <v>0</v>
      </c>
      <c r="C7" s="51">
        <v>240</v>
      </c>
      <c r="D7" s="51">
        <v>42</v>
      </c>
      <c r="E7" s="51">
        <v>18901</v>
      </c>
      <c r="F7" s="51">
        <v>27833</v>
      </c>
      <c r="G7" s="51">
        <v>10222</v>
      </c>
      <c r="H7" s="51">
        <v>6991</v>
      </c>
      <c r="I7" s="51">
        <v>292</v>
      </c>
      <c r="J7" s="51">
        <v>90</v>
      </c>
      <c r="K7" s="51">
        <v>181</v>
      </c>
      <c r="L7" s="51">
        <v>316</v>
      </c>
      <c r="M7" s="51">
        <v>14</v>
      </c>
      <c r="N7" s="51">
        <v>407</v>
      </c>
      <c r="O7" s="51">
        <v>2047</v>
      </c>
      <c r="P7" s="51">
        <v>2335</v>
      </c>
      <c r="Q7" s="51">
        <v>10572</v>
      </c>
      <c r="R7" s="51">
        <v>6691</v>
      </c>
      <c r="S7" s="51">
        <v>10938</v>
      </c>
      <c r="T7" s="51">
        <v>4268</v>
      </c>
      <c r="U7" s="51">
        <v>2400</v>
      </c>
      <c r="V7" s="51">
        <v>2036</v>
      </c>
      <c r="W7" s="51">
        <v>1448</v>
      </c>
      <c r="X7" s="51">
        <v>1708</v>
      </c>
      <c r="Y7" s="51">
        <v>5423</v>
      </c>
      <c r="Z7" s="51">
        <v>1687.4830188679246</v>
      </c>
      <c r="AA7" s="51">
        <v>31214.377358490568</v>
      </c>
      <c r="AB7" s="51">
        <v>173538.84905660379</v>
      </c>
      <c r="AC7" s="51">
        <v>213994.86792452831</v>
      </c>
      <c r="AD7" s="51">
        <v>145599.45283018867</v>
      </c>
      <c r="AE7" s="51">
        <v>15700</v>
      </c>
      <c r="AF7" s="51">
        <v>5600</v>
      </c>
      <c r="AG7" s="51">
        <v>3400</v>
      </c>
      <c r="AH7" s="51">
        <v>9400</v>
      </c>
      <c r="AI7" s="51">
        <v>21400</v>
      </c>
      <c r="AJ7" s="51">
        <v>22700</v>
      </c>
      <c r="AK7" s="51">
        <v>42200</v>
      </c>
      <c r="AL7" s="51">
        <v>57100</v>
      </c>
      <c r="AM7" s="51">
        <v>130000</v>
      </c>
      <c r="AN7" s="51">
        <v>100747.575</v>
      </c>
      <c r="AO7" s="51">
        <v>103595.4</v>
      </c>
      <c r="AP7" s="51">
        <v>54854.325000000004</v>
      </c>
      <c r="AQ7" s="51">
        <v>72697.95</v>
      </c>
      <c r="AR7" s="51">
        <v>49945</v>
      </c>
      <c r="AS7" s="51">
        <v>27338</v>
      </c>
      <c r="AT7" s="51">
        <v>25382</v>
      </c>
      <c r="AU7" s="51">
        <v>52488</v>
      </c>
      <c r="AV7" s="51">
        <v>17579</v>
      </c>
      <c r="AW7" s="51">
        <v>60689</v>
      </c>
      <c r="AX7" s="51">
        <v>124540</v>
      </c>
      <c r="AY7" s="51">
        <v>67236</v>
      </c>
      <c r="AZ7" s="51">
        <v>34240</v>
      </c>
      <c r="BA7" s="51">
        <v>34097</v>
      </c>
      <c r="BB7" s="51">
        <v>42283</v>
      </c>
      <c r="BC7" s="51">
        <v>88349</v>
      </c>
      <c r="BD7" s="51">
        <v>109706</v>
      </c>
      <c r="BE7" s="51">
        <v>79811</v>
      </c>
      <c r="BF7" s="51">
        <v>82216</v>
      </c>
      <c r="BG7" s="51">
        <v>361066</v>
      </c>
      <c r="BH7" s="51">
        <v>356138</v>
      </c>
      <c r="BI7" s="51">
        <v>285537</v>
      </c>
      <c r="BJ7" s="51">
        <v>516226</v>
      </c>
      <c r="BK7" s="51">
        <v>176610</v>
      </c>
      <c r="BL7" s="51">
        <v>555476</v>
      </c>
      <c r="BM7" s="51">
        <v>882649</v>
      </c>
      <c r="BN7" s="51">
        <v>1184971</v>
      </c>
      <c r="BO7" s="51">
        <v>1036221</v>
      </c>
      <c r="BP7" s="51">
        <v>1014578</v>
      </c>
      <c r="BQ7" s="51">
        <v>888085</v>
      </c>
      <c r="BR7" s="51">
        <v>855200</v>
      </c>
      <c r="BS7" s="51">
        <v>906446</v>
      </c>
      <c r="BT7" s="51">
        <v>878233</v>
      </c>
      <c r="BU7" s="51">
        <v>732091</v>
      </c>
      <c r="BV7" s="51">
        <v>727852</v>
      </c>
      <c r="BW7" s="51">
        <v>1193080</v>
      </c>
      <c r="BX7" s="51">
        <v>1257485.549132948</v>
      </c>
    </row>
    <row r="8" spans="1:76">
      <c r="A8" s="180" t="s">
        <v>392</v>
      </c>
      <c r="B8" s="181">
        <v>0</v>
      </c>
      <c r="C8" s="51">
        <v>0</v>
      </c>
      <c r="D8" s="51">
        <v>572</v>
      </c>
      <c r="E8" s="51">
        <v>652</v>
      </c>
      <c r="F8" s="51">
        <v>4437</v>
      </c>
      <c r="G8" s="51">
        <v>2352</v>
      </c>
      <c r="H8" s="51">
        <v>576</v>
      </c>
      <c r="I8" s="51">
        <v>1772</v>
      </c>
      <c r="J8" s="51">
        <v>827</v>
      </c>
      <c r="K8" s="51">
        <v>199</v>
      </c>
      <c r="L8" s="51">
        <v>452</v>
      </c>
      <c r="M8" s="51">
        <v>222</v>
      </c>
      <c r="N8" s="51">
        <v>585</v>
      </c>
      <c r="O8" s="51">
        <v>1206</v>
      </c>
      <c r="P8" s="51">
        <v>1118</v>
      </c>
      <c r="Q8" s="51">
        <v>1003</v>
      </c>
      <c r="R8" s="51">
        <v>2217</v>
      </c>
      <c r="S8" s="51">
        <v>1940</v>
      </c>
      <c r="T8" s="51">
        <v>561</v>
      </c>
      <c r="U8" s="51">
        <v>675</v>
      </c>
      <c r="V8" s="51">
        <v>1140</v>
      </c>
      <c r="W8" s="51">
        <v>957</v>
      </c>
      <c r="X8" s="51">
        <v>812</v>
      </c>
      <c r="Y8" s="51">
        <v>5603</v>
      </c>
      <c r="Z8" s="51">
        <v>975.05660377358492</v>
      </c>
      <c r="AA8" s="51">
        <v>1579.7547169811323</v>
      </c>
      <c r="AB8" s="51">
        <v>11250</v>
      </c>
      <c r="AC8" s="51">
        <v>23354.66037735849</v>
      </c>
      <c r="AD8" s="51">
        <v>20644.471698113208</v>
      </c>
      <c r="AE8" s="51">
        <v>1100</v>
      </c>
      <c r="AF8" s="51">
        <v>1200</v>
      </c>
      <c r="AG8" s="51">
        <v>700</v>
      </c>
      <c r="AH8" s="51">
        <v>600</v>
      </c>
      <c r="AI8" s="51">
        <v>2100</v>
      </c>
      <c r="AJ8" s="51">
        <v>2900</v>
      </c>
      <c r="AK8" s="51">
        <v>3200</v>
      </c>
      <c r="AL8" s="51">
        <v>4700</v>
      </c>
      <c r="AM8" s="51">
        <v>7500</v>
      </c>
      <c r="AN8" s="51">
        <v>7095.3750000000009</v>
      </c>
      <c r="AO8" s="51">
        <v>7022.4750000000004</v>
      </c>
      <c r="AP8" s="51">
        <v>9989.7750000000015</v>
      </c>
      <c r="AQ8" s="51">
        <v>15794.1</v>
      </c>
      <c r="AR8" s="51">
        <v>9112</v>
      </c>
      <c r="AS8" s="51">
        <v>6893</v>
      </c>
      <c r="AT8" s="51">
        <v>7903</v>
      </c>
      <c r="AU8" s="51">
        <v>6850</v>
      </c>
      <c r="AV8" s="51">
        <v>8686</v>
      </c>
      <c r="AW8" s="51">
        <v>30819</v>
      </c>
      <c r="AX8" s="51">
        <v>39139</v>
      </c>
      <c r="AY8" s="51">
        <v>26132</v>
      </c>
      <c r="AZ8" s="51">
        <v>35374</v>
      </c>
      <c r="BA8" s="51">
        <v>31724</v>
      </c>
      <c r="BB8" s="51">
        <v>26190</v>
      </c>
      <c r="BC8" s="51">
        <v>28879</v>
      </c>
      <c r="BD8" s="51">
        <v>40147</v>
      </c>
      <c r="BE8" s="51">
        <v>49833</v>
      </c>
      <c r="BF8" s="51">
        <v>37609</v>
      </c>
      <c r="BG8" s="51">
        <v>38356</v>
      </c>
      <c r="BH8" s="51">
        <v>47654</v>
      </c>
      <c r="BI8" s="51">
        <v>47654</v>
      </c>
      <c r="BJ8" s="51">
        <v>55238</v>
      </c>
      <c r="BK8" s="51">
        <v>46069</v>
      </c>
      <c r="BL8" s="51">
        <v>61192</v>
      </c>
      <c r="BM8" s="51">
        <v>91287</v>
      </c>
      <c r="BN8" s="51">
        <v>123784</v>
      </c>
      <c r="BO8" s="51">
        <v>132403</v>
      </c>
      <c r="BP8" s="51">
        <v>90000</v>
      </c>
      <c r="BQ8" s="51">
        <v>87247</v>
      </c>
      <c r="BR8" s="51">
        <v>89576</v>
      </c>
      <c r="BS8" s="51">
        <v>95914</v>
      </c>
      <c r="BT8" s="51">
        <v>73604</v>
      </c>
      <c r="BU8" s="51">
        <v>73225</v>
      </c>
      <c r="BV8" s="51">
        <v>111466</v>
      </c>
      <c r="BW8" s="51">
        <v>101118</v>
      </c>
      <c r="BX8" s="51">
        <v>463015.0289017341</v>
      </c>
    </row>
    <row r="9" spans="1:76">
      <c r="A9" s="180" t="s">
        <v>393</v>
      </c>
      <c r="B9" s="181">
        <v>2857</v>
      </c>
      <c r="C9" s="51">
        <v>0</v>
      </c>
      <c r="D9" s="51">
        <v>827</v>
      </c>
      <c r="E9" s="51">
        <v>15088</v>
      </c>
      <c r="F9" s="51">
        <v>38781</v>
      </c>
      <c r="G9" s="51">
        <v>20112</v>
      </c>
      <c r="H9" s="51">
        <v>15424</v>
      </c>
      <c r="I9" s="51">
        <v>37123</v>
      </c>
      <c r="J9" s="51">
        <v>12196</v>
      </c>
      <c r="K9" s="51">
        <v>15336</v>
      </c>
      <c r="L9" s="51">
        <v>13015</v>
      </c>
      <c r="M9" s="51">
        <v>2250</v>
      </c>
      <c r="N9" s="51">
        <v>17572</v>
      </c>
      <c r="O9" s="51">
        <v>36514</v>
      </c>
      <c r="P9" s="51">
        <v>26253</v>
      </c>
      <c r="Q9" s="51">
        <v>27425</v>
      </c>
      <c r="R9" s="51">
        <v>12383</v>
      </c>
      <c r="S9" s="51">
        <v>18583</v>
      </c>
      <c r="T9" s="51">
        <v>17092</v>
      </c>
      <c r="U9" s="51">
        <v>15886</v>
      </c>
      <c r="V9" s="51">
        <v>5798</v>
      </c>
      <c r="W9" s="51">
        <v>3611</v>
      </c>
      <c r="X9" s="51">
        <v>2749</v>
      </c>
      <c r="Y9" s="51">
        <v>6297</v>
      </c>
      <c r="Z9" s="51">
        <v>817.64150943396226</v>
      </c>
      <c r="AA9" s="51">
        <v>485.66037735849056</v>
      </c>
      <c r="AB9" s="51">
        <v>459.00000000000006</v>
      </c>
      <c r="AC9" s="51">
        <v>913.07547169811323</v>
      </c>
      <c r="AD9" s="51">
        <v>1154.5471698113208</v>
      </c>
      <c r="AE9" s="51">
        <v>13800</v>
      </c>
      <c r="AF9" s="51">
        <v>17500</v>
      </c>
      <c r="AG9" s="51">
        <v>12300</v>
      </c>
      <c r="AH9" s="51">
        <v>12100</v>
      </c>
      <c r="AI9" s="51">
        <v>7200</v>
      </c>
      <c r="AJ9" s="51">
        <v>11200</v>
      </c>
      <c r="AK9" s="51">
        <v>15400</v>
      </c>
      <c r="AL9" s="51">
        <v>27700</v>
      </c>
      <c r="AM9" s="51">
        <v>34700</v>
      </c>
      <c r="AN9" s="51">
        <v>17836.424999999999</v>
      </c>
      <c r="AO9" s="51">
        <v>20857.05</v>
      </c>
      <c r="AP9" s="51">
        <v>22189.725000000002</v>
      </c>
      <c r="AQ9" s="51">
        <v>19874.475000000002</v>
      </c>
      <c r="AR9" s="51">
        <v>19290</v>
      </c>
      <c r="AS9" s="51">
        <v>16949</v>
      </c>
      <c r="AT9" s="51">
        <v>7560</v>
      </c>
      <c r="AU9" s="51">
        <v>14488</v>
      </c>
      <c r="AV9" s="51">
        <v>16271</v>
      </c>
      <c r="AW9" s="51">
        <v>16857</v>
      </c>
      <c r="AX9" s="51">
        <v>13921</v>
      </c>
      <c r="AY9" s="51">
        <v>14677</v>
      </c>
      <c r="AZ9" s="51">
        <v>14762</v>
      </c>
      <c r="BA9" s="51">
        <v>12311</v>
      </c>
      <c r="BB9" s="51">
        <v>13170</v>
      </c>
      <c r="BC9" s="51">
        <v>14892</v>
      </c>
      <c r="BD9" s="51">
        <v>13648</v>
      </c>
      <c r="BE9" s="51">
        <v>14069</v>
      </c>
      <c r="BF9" s="51">
        <v>9596</v>
      </c>
      <c r="BG9" s="51">
        <v>17120</v>
      </c>
      <c r="BH9" s="51">
        <v>18771</v>
      </c>
      <c r="BI9" s="51">
        <v>20292</v>
      </c>
      <c r="BJ9" s="51">
        <v>28649</v>
      </c>
      <c r="BK9" s="51">
        <v>29874</v>
      </c>
      <c r="BL9" s="51">
        <v>34051</v>
      </c>
      <c r="BM9" s="51">
        <v>58947</v>
      </c>
      <c r="BN9" s="51">
        <v>55676</v>
      </c>
      <c r="BO9" s="51">
        <v>51583</v>
      </c>
      <c r="BP9" s="51">
        <v>98011</v>
      </c>
      <c r="BQ9" s="51">
        <v>112584</v>
      </c>
      <c r="BR9" s="51">
        <v>113334</v>
      </c>
      <c r="BS9" s="51">
        <v>90524</v>
      </c>
      <c r="BT9" s="51">
        <v>96824</v>
      </c>
      <c r="BU9" s="51">
        <v>109659</v>
      </c>
      <c r="BV9" s="51">
        <v>100440</v>
      </c>
      <c r="BW9" s="51">
        <v>95192</v>
      </c>
      <c r="BX9" s="51">
        <v>45736.416184971102</v>
      </c>
    </row>
    <row r="10" spans="1:76">
      <c r="A10" s="180" t="s">
        <v>394</v>
      </c>
      <c r="B10" s="181">
        <v>49</v>
      </c>
      <c r="C10" s="51">
        <v>29</v>
      </c>
      <c r="D10" s="51">
        <v>472</v>
      </c>
      <c r="E10" s="51">
        <v>68085</v>
      </c>
      <c r="F10" s="51">
        <v>217346</v>
      </c>
      <c r="G10" s="51">
        <v>12163</v>
      </c>
      <c r="H10" s="51">
        <v>18144</v>
      </c>
      <c r="I10" s="51">
        <v>390467</v>
      </c>
      <c r="J10" s="51">
        <v>38947</v>
      </c>
      <c r="K10" s="51">
        <v>38795</v>
      </c>
      <c r="L10" s="51">
        <v>150760</v>
      </c>
      <c r="M10" s="51">
        <v>8271</v>
      </c>
      <c r="N10" s="51">
        <v>54253</v>
      </c>
      <c r="O10" s="51">
        <v>53417</v>
      </c>
      <c r="P10" s="51">
        <v>37528</v>
      </c>
      <c r="Q10" s="51">
        <v>83872</v>
      </c>
      <c r="R10" s="51">
        <v>4451</v>
      </c>
      <c r="S10" s="51">
        <v>11004</v>
      </c>
      <c r="T10" s="51">
        <v>12608</v>
      </c>
      <c r="U10" s="51">
        <v>11874</v>
      </c>
      <c r="V10" s="51">
        <v>5630</v>
      </c>
      <c r="W10" s="51">
        <v>28917</v>
      </c>
      <c r="X10" s="51">
        <v>22873</v>
      </c>
      <c r="Y10" s="51">
        <v>13140</v>
      </c>
      <c r="Z10" s="51">
        <v>2312.8301886792456</v>
      </c>
      <c r="AA10" s="51">
        <v>9300.2264150943411</v>
      </c>
      <c r="AB10" s="51">
        <v>30735.849056603776</v>
      </c>
      <c r="AC10" s="51">
        <v>60087.226415094337</v>
      </c>
      <c r="AD10" s="51">
        <v>38090.377358490565</v>
      </c>
      <c r="AE10" s="51">
        <v>9400</v>
      </c>
      <c r="AF10" s="51">
        <v>26300</v>
      </c>
      <c r="AG10" s="51">
        <v>65800</v>
      </c>
      <c r="AH10" s="51">
        <v>28300</v>
      </c>
      <c r="AI10" s="51">
        <v>21000</v>
      </c>
      <c r="AJ10" s="51">
        <v>29400</v>
      </c>
      <c r="AK10" s="51">
        <v>38600</v>
      </c>
      <c r="AL10" s="51">
        <v>35900</v>
      </c>
      <c r="AM10" s="51">
        <v>51300</v>
      </c>
      <c r="AN10" s="51">
        <v>83601</v>
      </c>
      <c r="AO10" s="51">
        <v>111603.375</v>
      </c>
      <c r="AP10" s="51">
        <v>54453.824999999997</v>
      </c>
      <c r="AQ10" s="51">
        <v>108108.22500000001</v>
      </c>
      <c r="AR10" s="51">
        <v>95215</v>
      </c>
      <c r="AS10" s="51">
        <v>77242</v>
      </c>
      <c r="AT10" s="51">
        <v>47907</v>
      </c>
      <c r="AU10" s="51">
        <v>49326</v>
      </c>
      <c r="AV10" s="51">
        <v>240446</v>
      </c>
      <c r="AW10" s="51">
        <v>563881</v>
      </c>
      <c r="AX10" s="51">
        <v>414815</v>
      </c>
      <c r="AY10" s="51">
        <v>514903</v>
      </c>
      <c r="AZ10" s="51">
        <v>214700</v>
      </c>
      <c r="BA10" s="51">
        <v>166381</v>
      </c>
      <c r="BB10" s="51">
        <v>106452</v>
      </c>
      <c r="BC10" s="51">
        <v>187071</v>
      </c>
      <c r="BD10" s="51">
        <v>64183</v>
      </c>
      <c r="BE10" s="51">
        <v>788257</v>
      </c>
      <c r="BF10" s="51">
        <v>1193473</v>
      </c>
      <c r="BG10" s="51">
        <v>627271</v>
      </c>
      <c r="BH10" s="51">
        <v>2062532</v>
      </c>
      <c r="BI10" s="51">
        <v>2374912</v>
      </c>
      <c r="BJ10" s="51">
        <v>1196405</v>
      </c>
      <c r="BK10" s="51">
        <v>1805628</v>
      </c>
      <c r="BL10" s="51">
        <v>2509847</v>
      </c>
      <c r="BM10" s="51">
        <v>3540002</v>
      </c>
      <c r="BN10" s="51">
        <v>5613945</v>
      </c>
      <c r="BO10" s="51">
        <v>4653342</v>
      </c>
      <c r="BP10" s="51">
        <v>3804129</v>
      </c>
      <c r="BQ10" s="51">
        <v>5507171</v>
      </c>
      <c r="BR10" s="51">
        <v>4918294</v>
      </c>
      <c r="BS10" s="51">
        <v>2104786</v>
      </c>
      <c r="BT10" s="51">
        <v>1697887</v>
      </c>
      <c r="BU10" s="51">
        <v>2486634</v>
      </c>
      <c r="BV10" s="51">
        <v>3297586</v>
      </c>
      <c r="BW10" s="51">
        <v>2825617</v>
      </c>
      <c r="BX10" s="51">
        <v>4713052.601156069</v>
      </c>
    </row>
    <row r="11" spans="1:76">
      <c r="A11" s="180" t="s">
        <v>395</v>
      </c>
      <c r="B11" s="181">
        <v>66</v>
      </c>
      <c r="C11" s="51">
        <v>45</v>
      </c>
      <c r="D11" s="51">
        <v>1402</v>
      </c>
      <c r="E11" s="51">
        <v>1437</v>
      </c>
      <c r="F11" s="51">
        <v>2101</v>
      </c>
      <c r="G11" s="51">
        <v>767</v>
      </c>
      <c r="H11" s="51">
        <v>24063</v>
      </c>
      <c r="I11" s="51">
        <v>50965</v>
      </c>
      <c r="J11" s="51">
        <v>46628</v>
      </c>
      <c r="K11" s="51">
        <v>35129</v>
      </c>
      <c r="L11" s="51">
        <v>57746</v>
      </c>
      <c r="M11" s="51">
        <v>15895</v>
      </c>
      <c r="N11" s="51">
        <v>50854</v>
      </c>
      <c r="O11" s="51">
        <v>20555</v>
      </c>
      <c r="P11" s="51">
        <v>9592</v>
      </c>
      <c r="Q11" s="51">
        <v>13354</v>
      </c>
      <c r="R11" s="51">
        <v>2675</v>
      </c>
      <c r="S11" s="51">
        <v>3949</v>
      </c>
      <c r="T11" s="51">
        <v>5776</v>
      </c>
      <c r="U11" s="51">
        <v>12345</v>
      </c>
      <c r="V11" s="51">
        <v>14674</v>
      </c>
      <c r="W11" s="51">
        <v>21151</v>
      </c>
      <c r="X11" s="51">
        <v>5297</v>
      </c>
      <c r="Y11" s="51">
        <v>1002</v>
      </c>
      <c r="Z11" s="51">
        <v>1422.1698113207547</v>
      </c>
      <c r="AA11" s="51">
        <v>0</v>
      </c>
      <c r="AB11" s="51">
        <v>0</v>
      </c>
      <c r="AC11" s="51">
        <v>0</v>
      </c>
      <c r="AD11" s="51">
        <v>0</v>
      </c>
      <c r="AE11" s="51">
        <v>2100</v>
      </c>
      <c r="AF11" s="51">
        <v>4300</v>
      </c>
      <c r="AG11" s="51">
        <v>3100</v>
      </c>
      <c r="AH11" s="51">
        <v>3200</v>
      </c>
      <c r="AI11" s="51">
        <v>6300</v>
      </c>
      <c r="AJ11" s="51">
        <v>12300</v>
      </c>
      <c r="AK11" s="51">
        <v>23900</v>
      </c>
      <c r="AL11" s="51">
        <v>25400</v>
      </c>
      <c r="AM11" s="51">
        <v>34200</v>
      </c>
      <c r="AN11" s="51">
        <v>37703.925000000003</v>
      </c>
      <c r="AO11" s="51">
        <v>47655.675000000003</v>
      </c>
      <c r="AP11" s="51">
        <v>68025.375</v>
      </c>
      <c r="AQ11" s="51">
        <v>93051.45</v>
      </c>
      <c r="AR11" s="51">
        <v>90893</v>
      </c>
      <c r="AS11" s="51">
        <v>99892</v>
      </c>
      <c r="AT11" s="51">
        <v>115619</v>
      </c>
      <c r="AU11" s="51">
        <v>118282</v>
      </c>
      <c r="AV11" s="51">
        <v>149024</v>
      </c>
      <c r="AW11" s="51">
        <v>163474</v>
      </c>
      <c r="AX11" s="51">
        <v>168188</v>
      </c>
      <c r="AY11" s="51">
        <v>176649</v>
      </c>
      <c r="AZ11" s="51">
        <v>212247</v>
      </c>
      <c r="BA11" s="51">
        <v>227183</v>
      </c>
      <c r="BB11" s="51">
        <v>266621</v>
      </c>
      <c r="BC11" s="51">
        <v>312141</v>
      </c>
      <c r="BD11" s="51">
        <v>329231</v>
      </c>
      <c r="BE11" s="51">
        <v>403166</v>
      </c>
      <c r="BF11" s="51">
        <v>376102</v>
      </c>
      <c r="BG11" s="51">
        <v>451625</v>
      </c>
      <c r="BH11" s="51">
        <v>563793</v>
      </c>
      <c r="BI11" s="51">
        <v>575152</v>
      </c>
      <c r="BJ11" s="51">
        <v>724520</v>
      </c>
      <c r="BK11" s="51">
        <v>697831</v>
      </c>
      <c r="BL11" s="51">
        <v>788915</v>
      </c>
      <c r="BM11" s="51">
        <v>936001</v>
      </c>
      <c r="BN11" s="51">
        <v>1055728</v>
      </c>
      <c r="BO11" s="51">
        <v>1052888</v>
      </c>
      <c r="BP11" s="51">
        <v>965603</v>
      </c>
      <c r="BQ11" s="51">
        <v>1016947</v>
      </c>
      <c r="BR11" s="51">
        <v>1097945</v>
      </c>
      <c r="BS11" s="51">
        <v>1204897</v>
      </c>
      <c r="BT11" s="51">
        <v>1045884</v>
      </c>
      <c r="BU11" s="51">
        <v>1109253</v>
      </c>
      <c r="BV11" s="51">
        <v>607932</v>
      </c>
      <c r="BW11" s="51">
        <v>952608</v>
      </c>
      <c r="BX11" s="51">
        <v>433991.9075144509</v>
      </c>
    </row>
    <row r="12" spans="1:76">
      <c r="A12" s="180" t="s">
        <v>396</v>
      </c>
      <c r="B12" s="181">
        <v>13160</v>
      </c>
      <c r="C12" s="51">
        <v>345</v>
      </c>
      <c r="D12" s="51">
        <v>7</v>
      </c>
      <c r="E12" s="51">
        <v>4641</v>
      </c>
      <c r="F12" s="51">
        <v>22791</v>
      </c>
      <c r="G12" s="51">
        <v>8887</v>
      </c>
      <c r="H12" s="51">
        <v>8547</v>
      </c>
      <c r="I12" s="51">
        <v>141119</v>
      </c>
      <c r="J12" s="51">
        <v>21699</v>
      </c>
      <c r="K12" s="51">
        <v>2524</v>
      </c>
      <c r="L12" s="51">
        <v>2104</v>
      </c>
      <c r="M12" s="51">
        <v>8</v>
      </c>
      <c r="N12" s="51">
        <v>13647</v>
      </c>
      <c r="O12" s="51">
        <v>117056</v>
      </c>
      <c r="P12" s="51">
        <v>97</v>
      </c>
      <c r="Q12" s="51">
        <v>9201</v>
      </c>
      <c r="R12" s="51">
        <v>1895</v>
      </c>
      <c r="S12" s="51">
        <v>2108</v>
      </c>
      <c r="T12" s="51">
        <v>297</v>
      </c>
      <c r="U12" s="51">
        <v>269</v>
      </c>
      <c r="V12" s="51">
        <v>103</v>
      </c>
      <c r="W12" s="51">
        <v>60</v>
      </c>
      <c r="X12" s="51">
        <v>10</v>
      </c>
      <c r="Y12" s="51">
        <v>4965</v>
      </c>
      <c r="Z12" s="51">
        <v>2086.3018867924529</v>
      </c>
      <c r="AA12" s="51">
        <v>8664.1132075471705</v>
      </c>
      <c r="AB12" s="51">
        <v>11506.584905660378</v>
      </c>
      <c r="AC12" s="51">
        <v>32473.188679245282</v>
      </c>
      <c r="AD12" s="51">
        <v>18085.58490566038</v>
      </c>
      <c r="AE12" s="51">
        <v>5000</v>
      </c>
      <c r="AF12" s="51">
        <v>25100</v>
      </c>
      <c r="AG12" s="51">
        <v>30000</v>
      </c>
      <c r="AH12" s="51">
        <v>31100</v>
      </c>
      <c r="AI12" s="51">
        <v>41100</v>
      </c>
      <c r="AJ12" s="51">
        <v>52300</v>
      </c>
      <c r="AK12" s="51">
        <v>50400</v>
      </c>
      <c r="AL12" s="51">
        <v>45600</v>
      </c>
      <c r="AM12" s="51">
        <v>45600</v>
      </c>
      <c r="AN12" s="51">
        <v>78214.95</v>
      </c>
      <c r="AO12" s="51">
        <v>25988.400000000001</v>
      </c>
      <c r="AP12" s="51">
        <v>85373.55</v>
      </c>
      <c r="AQ12" s="51">
        <v>40914.450000000004</v>
      </c>
      <c r="AR12" s="51">
        <v>38798</v>
      </c>
      <c r="AS12" s="51">
        <v>128051</v>
      </c>
      <c r="AT12" s="51">
        <v>306099</v>
      </c>
      <c r="AU12" s="51">
        <v>217597</v>
      </c>
      <c r="AV12" s="51">
        <v>148989</v>
      </c>
      <c r="AW12" s="51">
        <v>231888</v>
      </c>
      <c r="AX12" s="51">
        <v>287493</v>
      </c>
      <c r="AY12" s="51">
        <v>235880</v>
      </c>
      <c r="AZ12" s="51">
        <v>312019</v>
      </c>
      <c r="BA12" s="51">
        <v>223639</v>
      </c>
      <c r="BB12" s="51">
        <v>170053</v>
      </c>
      <c r="BC12" s="51">
        <v>390888</v>
      </c>
      <c r="BD12" s="51">
        <v>190195</v>
      </c>
      <c r="BE12" s="51">
        <v>228204</v>
      </c>
      <c r="BF12" s="51">
        <v>487956</v>
      </c>
      <c r="BG12" s="51">
        <v>619358</v>
      </c>
      <c r="BH12" s="51">
        <v>1574217</v>
      </c>
      <c r="BI12" s="51">
        <v>1561963</v>
      </c>
      <c r="BJ12" s="51">
        <v>1844906</v>
      </c>
      <c r="BK12" s="51">
        <v>2152059</v>
      </c>
      <c r="BL12" s="51">
        <v>2096831</v>
      </c>
      <c r="BM12" s="51">
        <v>2519955</v>
      </c>
      <c r="BN12" s="51">
        <v>2871009</v>
      </c>
      <c r="BO12" s="51">
        <v>3196891</v>
      </c>
      <c r="BP12" s="51">
        <v>3015000</v>
      </c>
      <c r="BQ12" s="51">
        <v>3546356</v>
      </c>
      <c r="BR12" s="51">
        <v>3431285</v>
      </c>
      <c r="BS12" s="51">
        <v>3296371</v>
      </c>
      <c r="BT12" s="51">
        <v>3100858</v>
      </c>
      <c r="BU12" s="51">
        <v>2810222</v>
      </c>
      <c r="BV12" s="51">
        <v>2971598</v>
      </c>
      <c r="BW12" s="51">
        <v>3037261</v>
      </c>
      <c r="BX12" s="51">
        <v>2188695.9537572255</v>
      </c>
    </row>
    <row r="13" spans="1:76">
      <c r="A13" s="180" t="s">
        <v>397</v>
      </c>
      <c r="B13" s="181">
        <v>37548</v>
      </c>
      <c r="C13" s="51">
        <v>60</v>
      </c>
      <c r="D13" s="51">
        <v>106</v>
      </c>
      <c r="E13" s="51">
        <v>2566</v>
      </c>
      <c r="F13" s="51">
        <v>3060</v>
      </c>
      <c r="G13" s="51">
        <v>5491</v>
      </c>
      <c r="H13" s="51">
        <v>30611</v>
      </c>
      <c r="I13" s="51">
        <v>81645</v>
      </c>
      <c r="J13" s="51">
        <v>106998</v>
      </c>
      <c r="K13" s="51">
        <v>110665</v>
      </c>
      <c r="L13" s="51">
        <v>152396</v>
      </c>
      <c r="M13" s="51">
        <v>27611</v>
      </c>
      <c r="N13" s="51">
        <v>115553</v>
      </c>
      <c r="O13" s="51">
        <v>78905</v>
      </c>
      <c r="P13" s="51">
        <v>51250</v>
      </c>
      <c r="Q13" s="51">
        <v>27963</v>
      </c>
      <c r="R13" s="51">
        <v>20738</v>
      </c>
      <c r="S13" s="51">
        <v>24276</v>
      </c>
      <c r="T13" s="51">
        <v>27985</v>
      </c>
      <c r="U13" s="51">
        <v>24677</v>
      </c>
      <c r="V13" s="51">
        <v>33191</v>
      </c>
      <c r="W13" s="51">
        <v>36914</v>
      </c>
      <c r="X13" s="51">
        <v>23755</v>
      </c>
      <c r="Y13" s="51">
        <v>22053</v>
      </c>
      <c r="Z13" s="51">
        <v>5234.6037735849059</v>
      </c>
      <c r="AA13" s="51">
        <v>3049.4716981132078</v>
      </c>
      <c r="AB13" s="51">
        <v>16674.113207547172</v>
      </c>
      <c r="AC13" s="51">
        <v>17663.264150943396</v>
      </c>
      <c r="AD13" s="51">
        <v>13487.433962264153</v>
      </c>
      <c r="AE13" s="51">
        <v>5300</v>
      </c>
      <c r="AF13" s="51">
        <v>8500</v>
      </c>
      <c r="AG13" s="51">
        <v>22900</v>
      </c>
      <c r="AH13" s="51">
        <v>15800</v>
      </c>
      <c r="AI13" s="51">
        <v>18700</v>
      </c>
      <c r="AJ13" s="51">
        <v>36400</v>
      </c>
      <c r="AK13" s="51">
        <v>41300</v>
      </c>
      <c r="AL13" s="51">
        <v>26600</v>
      </c>
      <c r="AM13" s="51">
        <v>36700</v>
      </c>
      <c r="AN13" s="51">
        <v>27580.724999999999</v>
      </c>
      <c r="AO13" s="51">
        <v>33046.875</v>
      </c>
      <c r="AP13" s="51">
        <v>53761.725000000006</v>
      </c>
      <c r="AQ13" s="51">
        <v>49944.6</v>
      </c>
      <c r="AR13" s="51">
        <v>79347</v>
      </c>
      <c r="AS13" s="51">
        <v>80272</v>
      </c>
      <c r="AT13" s="51">
        <v>51249</v>
      </c>
      <c r="AU13" s="51">
        <v>61382</v>
      </c>
      <c r="AV13" s="51">
        <v>72888</v>
      </c>
      <c r="AW13" s="51">
        <v>103119</v>
      </c>
      <c r="AX13" s="51">
        <v>121321</v>
      </c>
      <c r="AY13" s="51">
        <v>81760</v>
      </c>
      <c r="AZ13" s="51">
        <v>93131</v>
      </c>
      <c r="BA13" s="51">
        <v>127069</v>
      </c>
      <c r="BB13" s="51">
        <v>173747</v>
      </c>
      <c r="BC13" s="51">
        <v>157505</v>
      </c>
      <c r="BD13" s="51">
        <v>170228</v>
      </c>
      <c r="BE13" s="51">
        <v>156871</v>
      </c>
      <c r="BF13" s="51">
        <v>155278</v>
      </c>
      <c r="BG13" s="51">
        <v>307457</v>
      </c>
      <c r="BH13" s="51">
        <v>379896</v>
      </c>
      <c r="BI13" s="51">
        <v>363150</v>
      </c>
      <c r="BJ13" s="51">
        <v>482441</v>
      </c>
      <c r="BK13" s="51">
        <v>445755</v>
      </c>
      <c r="BL13" s="51">
        <v>511270</v>
      </c>
      <c r="BM13" s="51">
        <v>506267</v>
      </c>
      <c r="BN13" s="51">
        <v>441954</v>
      </c>
      <c r="BO13" s="51">
        <v>387666</v>
      </c>
      <c r="BP13" s="51">
        <v>496342</v>
      </c>
      <c r="BQ13" s="51">
        <v>751871</v>
      </c>
      <c r="BR13" s="51">
        <v>804582</v>
      </c>
      <c r="BS13" s="51">
        <v>665354</v>
      </c>
      <c r="BT13" s="51">
        <v>592871</v>
      </c>
      <c r="BU13" s="51">
        <v>476508</v>
      </c>
      <c r="BV13" s="51">
        <v>750936</v>
      </c>
      <c r="BW13" s="51">
        <v>625951</v>
      </c>
      <c r="BX13" s="51">
        <v>430899.42196531792</v>
      </c>
    </row>
    <row r="14" spans="1:76">
      <c r="A14" s="180" t="s">
        <v>398</v>
      </c>
      <c r="B14" s="181">
        <v>0</v>
      </c>
      <c r="C14" s="51">
        <v>42</v>
      </c>
      <c r="D14" s="51">
        <v>0</v>
      </c>
      <c r="E14" s="51">
        <v>0</v>
      </c>
      <c r="F14" s="51">
        <v>45</v>
      </c>
      <c r="G14" s="51">
        <v>78</v>
      </c>
      <c r="H14" s="51">
        <v>139</v>
      </c>
      <c r="I14" s="51">
        <v>488</v>
      </c>
      <c r="J14" s="51">
        <v>418</v>
      </c>
      <c r="K14" s="51">
        <v>202</v>
      </c>
      <c r="L14" s="51">
        <v>301</v>
      </c>
      <c r="M14" s="51">
        <v>259</v>
      </c>
      <c r="N14" s="51">
        <v>827</v>
      </c>
      <c r="O14" s="51">
        <v>1115</v>
      </c>
      <c r="P14" s="51">
        <v>195</v>
      </c>
      <c r="Q14" s="51">
        <v>108</v>
      </c>
      <c r="R14" s="51">
        <v>21</v>
      </c>
      <c r="S14" s="51">
        <v>136</v>
      </c>
      <c r="T14" s="51">
        <v>98</v>
      </c>
      <c r="U14" s="51">
        <v>107</v>
      </c>
      <c r="V14" s="51">
        <v>26</v>
      </c>
      <c r="W14" s="51">
        <v>10</v>
      </c>
      <c r="X14" s="51">
        <v>12</v>
      </c>
      <c r="Y14" s="51">
        <v>0</v>
      </c>
      <c r="Z14" s="51">
        <v>0</v>
      </c>
      <c r="AA14" s="51">
        <v>0</v>
      </c>
      <c r="AB14" s="51">
        <v>0</v>
      </c>
      <c r="AC14" s="51">
        <v>0</v>
      </c>
      <c r="AD14" s="51">
        <v>0</v>
      </c>
      <c r="AE14" s="51">
        <v>0</v>
      </c>
      <c r="AF14" s="51">
        <v>0</v>
      </c>
      <c r="AG14" s="51">
        <v>0</v>
      </c>
      <c r="AH14" s="51">
        <v>0</v>
      </c>
      <c r="AI14" s="51">
        <v>0</v>
      </c>
      <c r="AJ14" s="51">
        <v>0</v>
      </c>
      <c r="AK14" s="51">
        <v>0</v>
      </c>
      <c r="AL14" s="51">
        <v>0</v>
      </c>
      <c r="AM14" s="51">
        <v>0</v>
      </c>
      <c r="AN14" s="51">
        <v>924.52499999999998</v>
      </c>
      <c r="AO14" s="51">
        <v>926.1</v>
      </c>
      <c r="AP14" s="51">
        <v>933.75</v>
      </c>
      <c r="AQ14" s="51">
        <v>0</v>
      </c>
      <c r="AR14" s="51">
        <v>0</v>
      </c>
      <c r="AS14" s="51">
        <v>0</v>
      </c>
      <c r="AT14" s="51">
        <v>0</v>
      </c>
      <c r="AU14" s="51">
        <v>0</v>
      </c>
      <c r="AV14" s="51">
        <v>0</v>
      </c>
      <c r="AW14" s="51">
        <v>0</v>
      </c>
      <c r="AX14" s="51">
        <v>0</v>
      </c>
      <c r="AY14" s="51">
        <v>0</v>
      </c>
      <c r="AZ14" s="51">
        <v>0</v>
      </c>
      <c r="BA14" s="51">
        <v>0</v>
      </c>
      <c r="BB14" s="51">
        <v>0</v>
      </c>
      <c r="BC14" s="51">
        <v>0</v>
      </c>
      <c r="BD14" s="51">
        <v>0</v>
      </c>
      <c r="BE14" s="51">
        <v>0</v>
      </c>
      <c r="BF14" s="51">
        <v>0</v>
      </c>
      <c r="BG14" s="51">
        <v>0</v>
      </c>
      <c r="BH14" s="51">
        <v>0</v>
      </c>
      <c r="BI14" s="51">
        <v>0</v>
      </c>
      <c r="BJ14" s="51">
        <v>0</v>
      </c>
      <c r="BK14" s="51">
        <v>0</v>
      </c>
      <c r="BL14" s="51">
        <v>0</v>
      </c>
      <c r="BM14" s="51">
        <v>0</v>
      </c>
      <c r="BN14" s="51">
        <v>0</v>
      </c>
      <c r="BO14" s="51">
        <v>0</v>
      </c>
      <c r="BP14" s="51">
        <v>0</v>
      </c>
      <c r="BQ14" s="51">
        <v>0</v>
      </c>
      <c r="BR14" s="51">
        <v>0</v>
      </c>
      <c r="BS14" s="51">
        <v>0</v>
      </c>
      <c r="BT14" s="51">
        <v>0</v>
      </c>
      <c r="BU14" s="51">
        <v>0</v>
      </c>
      <c r="BV14" s="51">
        <v>0</v>
      </c>
      <c r="BW14" s="51">
        <v>0</v>
      </c>
      <c r="BX14" s="51">
        <v>815694.79768786125</v>
      </c>
    </row>
    <row r="15" spans="1:76">
      <c r="A15" s="180" t="s">
        <v>399</v>
      </c>
      <c r="B15" s="181">
        <v>0</v>
      </c>
      <c r="C15" s="51">
        <v>0</v>
      </c>
      <c r="D15" s="51">
        <v>0</v>
      </c>
      <c r="E15" s="51">
        <v>59</v>
      </c>
      <c r="F15" s="51">
        <v>265</v>
      </c>
      <c r="G15" s="51">
        <v>3785</v>
      </c>
      <c r="H15" s="51">
        <v>7294</v>
      </c>
      <c r="I15" s="51">
        <v>5666</v>
      </c>
      <c r="J15" s="51">
        <v>3018</v>
      </c>
      <c r="K15" s="51">
        <v>3374</v>
      </c>
      <c r="L15" s="51">
        <v>3510</v>
      </c>
      <c r="M15" s="51">
        <v>167</v>
      </c>
      <c r="N15" s="51">
        <v>1900</v>
      </c>
      <c r="O15" s="51">
        <v>15105</v>
      </c>
      <c r="P15" s="51">
        <v>29066</v>
      </c>
      <c r="Q15" s="51">
        <v>2732</v>
      </c>
      <c r="R15" s="51">
        <v>0</v>
      </c>
      <c r="S15" s="51">
        <v>0</v>
      </c>
      <c r="T15" s="51">
        <v>0</v>
      </c>
      <c r="U15" s="51">
        <v>2</v>
      </c>
      <c r="V15" s="51">
        <v>0</v>
      </c>
      <c r="W15" s="51">
        <v>0</v>
      </c>
      <c r="X15" s="51">
        <v>0</v>
      </c>
      <c r="Y15" s="51">
        <v>0</v>
      </c>
      <c r="Z15" s="51">
        <v>0</v>
      </c>
      <c r="AA15" s="51">
        <v>9659.5471698113215</v>
      </c>
      <c r="AB15" s="51">
        <v>61418.547169811318</v>
      </c>
      <c r="AC15" s="51">
        <v>124293.39622641511</v>
      </c>
      <c r="AD15" s="51">
        <v>117038.88679245283</v>
      </c>
      <c r="AE15" s="51">
        <v>0</v>
      </c>
      <c r="AF15" s="51">
        <v>0</v>
      </c>
      <c r="AG15" s="51">
        <v>0</v>
      </c>
      <c r="AH15" s="51">
        <v>0</v>
      </c>
      <c r="AI15" s="51">
        <v>0</v>
      </c>
      <c r="AJ15" s="51">
        <v>0</v>
      </c>
      <c r="AK15" s="51">
        <v>0</v>
      </c>
      <c r="AL15" s="51">
        <v>0</v>
      </c>
      <c r="AM15" s="51">
        <v>0</v>
      </c>
      <c r="AN15" s="51">
        <v>0</v>
      </c>
      <c r="AO15" s="51">
        <v>0</v>
      </c>
      <c r="AP15" s="51">
        <v>0</v>
      </c>
      <c r="AQ15" s="51">
        <v>0</v>
      </c>
      <c r="AR15" s="51">
        <v>0</v>
      </c>
      <c r="AS15" s="51">
        <v>0</v>
      </c>
      <c r="AT15" s="51">
        <v>0</v>
      </c>
      <c r="AU15" s="51">
        <v>0</v>
      </c>
      <c r="AV15" s="51">
        <v>0</v>
      </c>
      <c r="AW15" s="51">
        <v>0</v>
      </c>
      <c r="AX15" s="51">
        <v>0</v>
      </c>
      <c r="AY15" s="51">
        <v>0</v>
      </c>
      <c r="AZ15" s="51">
        <v>0</v>
      </c>
      <c r="BA15" s="51">
        <v>0</v>
      </c>
      <c r="BB15" s="51">
        <v>0</v>
      </c>
      <c r="BC15" s="51">
        <v>25790</v>
      </c>
      <c r="BD15" s="51">
        <v>24145</v>
      </c>
      <c r="BE15" s="51">
        <v>22444</v>
      </c>
      <c r="BF15" s="51">
        <v>22911</v>
      </c>
      <c r="BG15" s="51">
        <v>47557</v>
      </c>
      <c r="BH15" s="51">
        <v>49274</v>
      </c>
      <c r="BI15" s="51">
        <v>48560</v>
      </c>
      <c r="BJ15" s="51">
        <v>46088</v>
      </c>
      <c r="BK15" s="51">
        <v>43478</v>
      </c>
      <c r="BL15" s="51">
        <v>61413</v>
      </c>
      <c r="BM15" s="51">
        <v>63580</v>
      </c>
      <c r="BN15" s="51">
        <v>102745</v>
      </c>
      <c r="BO15" s="51">
        <v>73171</v>
      </c>
      <c r="BP15" s="51">
        <v>79636</v>
      </c>
      <c r="BQ15" s="51">
        <v>52313</v>
      </c>
      <c r="BR15" s="51">
        <v>52911</v>
      </c>
      <c r="BS15" s="51">
        <v>21088</v>
      </c>
      <c r="BT15" s="51">
        <v>7588</v>
      </c>
      <c r="BU15" s="51">
        <v>2688</v>
      </c>
      <c r="BV15" s="51">
        <v>18051</v>
      </c>
      <c r="BW15" s="51">
        <v>19340</v>
      </c>
      <c r="BX15" s="51">
        <v>438253.75722543354</v>
      </c>
    </row>
    <row r="16" spans="1:76">
      <c r="A16">
        <v>11</v>
      </c>
      <c r="B16" s="181">
        <v>9</v>
      </c>
      <c r="C16" s="51">
        <v>11</v>
      </c>
      <c r="D16" s="51">
        <v>0</v>
      </c>
      <c r="E16" s="51">
        <v>31</v>
      </c>
      <c r="F16" s="51">
        <v>105</v>
      </c>
      <c r="G16" s="51">
        <v>262</v>
      </c>
      <c r="H16" s="51">
        <v>12</v>
      </c>
      <c r="I16" s="51">
        <v>4</v>
      </c>
      <c r="J16" s="51">
        <v>1</v>
      </c>
      <c r="K16" s="51">
        <v>6</v>
      </c>
      <c r="L16" s="51">
        <v>1</v>
      </c>
      <c r="M16" s="51">
        <v>0</v>
      </c>
      <c r="N16" s="51">
        <v>1</v>
      </c>
      <c r="O16" s="51">
        <v>5</v>
      </c>
      <c r="P16" s="51">
        <v>0</v>
      </c>
      <c r="Q16" s="51">
        <v>0</v>
      </c>
      <c r="R16" s="51">
        <v>1</v>
      </c>
      <c r="S16" s="51">
        <v>34</v>
      </c>
      <c r="T16" s="51">
        <v>12</v>
      </c>
      <c r="U16" s="51">
        <v>68</v>
      </c>
      <c r="V16" s="51">
        <v>20</v>
      </c>
      <c r="W16" s="51">
        <v>0</v>
      </c>
      <c r="X16" s="51">
        <v>3</v>
      </c>
      <c r="Y16" s="51">
        <v>0</v>
      </c>
      <c r="Z16" s="51">
        <v>0</v>
      </c>
      <c r="AA16" s="51">
        <v>0</v>
      </c>
      <c r="AB16" s="51">
        <v>0</v>
      </c>
      <c r="AC16" s="51">
        <v>0</v>
      </c>
      <c r="AD16" s="51">
        <v>2688.1132075471701</v>
      </c>
      <c r="AE16" s="51">
        <v>4600</v>
      </c>
      <c r="AF16" s="51">
        <v>2800</v>
      </c>
      <c r="AG16" s="51">
        <v>1300</v>
      </c>
      <c r="AH16" s="51">
        <v>100</v>
      </c>
      <c r="AI16" s="51">
        <v>200</v>
      </c>
      <c r="AJ16" s="51">
        <v>4400</v>
      </c>
      <c r="AK16" s="51">
        <v>6300</v>
      </c>
      <c r="AL16" s="51">
        <v>6700</v>
      </c>
      <c r="AM16" s="51">
        <v>8400</v>
      </c>
      <c r="AN16" s="51">
        <v>6100</v>
      </c>
      <c r="AO16" s="51">
        <v>10200</v>
      </c>
      <c r="AP16" s="51">
        <v>11200</v>
      </c>
      <c r="AQ16" s="51">
        <v>13500</v>
      </c>
      <c r="AR16" s="51">
        <v>14000</v>
      </c>
      <c r="AS16" s="51">
        <v>23600</v>
      </c>
      <c r="AT16" s="51">
        <v>35000</v>
      </c>
      <c r="AU16" s="51">
        <v>34600</v>
      </c>
      <c r="AV16" s="51">
        <v>45200</v>
      </c>
      <c r="AW16" s="51">
        <v>64900</v>
      </c>
      <c r="AX16" s="51">
        <v>82700</v>
      </c>
      <c r="AY16" s="51">
        <v>94700</v>
      </c>
      <c r="AZ16" s="51">
        <v>118381</v>
      </c>
      <c r="BA16" s="51">
        <v>142575</v>
      </c>
      <c r="BB16" s="51">
        <v>185419</v>
      </c>
      <c r="BC16" s="51">
        <v>200849</v>
      </c>
      <c r="BD16" s="51">
        <v>234237</v>
      </c>
      <c r="BE16" s="51">
        <v>243361</v>
      </c>
      <c r="BF16" s="51">
        <v>234800</v>
      </c>
      <c r="BG16" s="51">
        <v>297249</v>
      </c>
      <c r="BH16" s="51">
        <v>381438</v>
      </c>
      <c r="BI16" s="51">
        <v>380254</v>
      </c>
      <c r="BJ16" s="51">
        <v>397372</v>
      </c>
      <c r="BK16" s="51">
        <v>426358</v>
      </c>
      <c r="BL16" s="51">
        <v>471943</v>
      </c>
      <c r="BM16" s="51">
        <v>524846</v>
      </c>
      <c r="BN16" s="51">
        <v>540339</v>
      </c>
      <c r="BO16" s="51">
        <v>571756</v>
      </c>
      <c r="BP16" s="51">
        <v>593439</v>
      </c>
      <c r="BQ16" s="51">
        <v>685169</v>
      </c>
      <c r="BR16" s="51">
        <v>651760</v>
      </c>
      <c r="BS16" s="51">
        <v>342137</v>
      </c>
      <c r="BT16" s="51">
        <v>248589</v>
      </c>
      <c r="BU16" s="51">
        <v>224006</v>
      </c>
      <c r="BV16" s="51">
        <v>272515</v>
      </c>
      <c r="BW16" s="51">
        <v>237634</v>
      </c>
      <c r="BX16" s="51">
        <v>76910.404624277464</v>
      </c>
    </row>
    <row r="17" spans="1:76">
      <c r="A17">
        <v>12</v>
      </c>
      <c r="B17" s="181">
        <v>178</v>
      </c>
      <c r="C17" s="51">
        <v>5465</v>
      </c>
      <c r="D17" s="51">
        <v>35</v>
      </c>
      <c r="E17" s="51">
        <v>14</v>
      </c>
      <c r="F17" s="51">
        <v>383</v>
      </c>
      <c r="G17" s="51">
        <v>43</v>
      </c>
      <c r="H17" s="51">
        <v>292</v>
      </c>
      <c r="I17" s="51">
        <v>392</v>
      </c>
      <c r="J17" s="51">
        <v>387</v>
      </c>
      <c r="K17" s="51">
        <v>142</v>
      </c>
      <c r="L17" s="51">
        <v>63</v>
      </c>
      <c r="M17" s="51">
        <v>17</v>
      </c>
      <c r="N17" s="51">
        <v>111</v>
      </c>
      <c r="O17" s="51">
        <v>111</v>
      </c>
      <c r="P17" s="51">
        <v>1899</v>
      </c>
      <c r="Q17" s="51">
        <v>349</v>
      </c>
      <c r="R17" s="51">
        <v>917</v>
      </c>
      <c r="S17" s="51">
        <v>2576</v>
      </c>
      <c r="T17" s="51">
        <v>2866</v>
      </c>
      <c r="U17" s="51">
        <v>1816</v>
      </c>
      <c r="V17" s="51">
        <v>1689</v>
      </c>
      <c r="W17" s="51">
        <v>267</v>
      </c>
      <c r="X17" s="51">
        <v>322</v>
      </c>
      <c r="Y17" s="51">
        <v>6194</v>
      </c>
      <c r="Z17" s="51">
        <v>863.66037735849068</v>
      </c>
      <c r="AA17" s="51">
        <v>0</v>
      </c>
      <c r="AB17" s="51">
        <v>0</v>
      </c>
      <c r="AC17" s="51">
        <v>0</v>
      </c>
      <c r="AD17" s="51">
        <v>0</v>
      </c>
      <c r="AE17" s="51">
        <v>37300</v>
      </c>
      <c r="AF17" s="51">
        <v>42700</v>
      </c>
      <c r="AG17" s="51">
        <v>67900</v>
      </c>
      <c r="AH17" s="51">
        <v>38600</v>
      </c>
      <c r="AI17" s="51">
        <v>28900</v>
      </c>
      <c r="AJ17" s="51">
        <v>34800</v>
      </c>
      <c r="AK17" s="51">
        <v>60600</v>
      </c>
      <c r="AL17" s="51">
        <v>54200</v>
      </c>
      <c r="AM17" s="51">
        <v>68500</v>
      </c>
      <c r="AN17" s="51">
        <v>48932.775000000001</v>
      </c>
      <c r="AO17" s="51">
        <v>62918</v>
      </c>
      <c r="AP17" s="51">
        <v>82725</v>
      </c>
      <c r="AQ17" s="51">
        <v>79397.425000000003</v>
      </c>
      <c r="AR17" s="51">
        <v>89451</v>
      </c>
      <c r="AS17" s="51">
        <v>68579</v>
      </c>
      <c r="AT17" s="51">
        <v>56833</v>
      </c>
      <c r="AU17" s="51">
        <v>61556</v>
      </c>
      <c r="AV17" s="51">
        <v>86729</v>
      </c>
      <c r="AW17" s="51">
        <v>140669</v>
      </c>
      <c r="AX17" s="51">
        <v>158587</v>
      </c>
      <c r="AY17" s="51">
        <v>148953</v>
      </c>
      <c r="AZ17" s="51">
        <v>152057</v>
      </c>
      <c r="BA17" s="51">
        <v>165165</v>
      </c>
      <c r="BB17" s="51">
        <v>181262</v>
      </c>
      <c r="BC17" s="51">
        <v>229694</v>
      </c>
      <c r="BD17" s="51">
        <v>266487</v>
      </c>
      <c r="BE17" s="51">
        <v>293936</v>
      </c>
      <c r="BF17" s="51">
        <v>286360</v>
      </c>
      <c r="BG17" s="51">
        <v>284761</v>
      </c>
      <c r="BH17" s="51">
        <v>377045</v>
      </c>
      <c r="BI17" s="51">
        <v>395765</v>
      </c>
      <c r="BJ17" s="51">
        <v>419833</v>
      </c>
      <c r="BK17" s="51">
        <v>403718</v>
      </c>
      <c r="BL17" s="51">
        <v>427394</v>
      </c>
      <c r="BM17" s="51">
        <v>493154</v>
      </c>
      <c r="BN17" s="51">
        <v>622611</v>
      </c>
      <c r="BO17" s="51">
        <v>666329</v>
      </c>
      <c r="BP17" s="51">
        <v>683834</v>
      </c>
      <c r="BQ17" s="51">
        <v>714848</v>
      </c>
      <c r="BR17" s="51">
        <v>705374</v>
      </c>
      <c r="BS17" s="51">
        <v>632405</v>
      </c>
      <c r="BT17" s="51">
        <v>589636</v>
      </c>
      <c r="BU17" s="51">
        <v>554806</v>
      </c>
      <c r="BV17" s="51">
        <v>530533</v>
      </c>
      <c r="BW17" s="51">
        <v>596857</v>
      </c>
      <c r="BX17" s="51">
        <v>1026066.4739884393</v>
      </c>
    </row>
    <row r="18" spans="1:76">
      <c r="A18">
        <v>21</v>
      </c>
      <c r="B18" s="181">
        <v>5127</v>
      </c>
      <c r="C18" s="51">
        <v>7</v>
      </c>
      <c r="D18" s="51">
        <v>8458</v>
      </c>
      <c r="E18" s="51">
        <v>9131</v>
      </c>
      <c r="F18" s="51">
        <v>7694</v>
      </c>
      <c r="G18" s="51">
        <v>10818</v>
      </c>
      <c r="H18" s="51">
        <v>22772</v>
      </c>
      <c r="I18" s="51">
        <v>118563</v>
      </c>
      <c r="J18" s="51">
        <v>179977</v>
      </c>
      <c r="K18" s="51">
        <v>169923</v>
      </c>
      <c r="L18" s="51">
        <v>183483</v>
      </c>
      <c r="M18" s="51">
        <v>38437</v>
      </c>
      <c r="N18" s="51">
        <v>163995</v>
      </c>
      <c r="O18" s="51">
        <v>93659</v>
      </c>
      <c r="P18" s="51">
        <v>77777</v>
      </c>
      <c r="Q18" s="51">
        <v>37135</v>
      </c>
      <c r="R18" s="51">
        <v>24601</v>
      </c>
      <c r="S18" s="51">
        <v>27241</v>
      </c>
      <c r="T18" s="51">
        <v>28272</v>
      </c>
      <c r="U18" s="51">
        <v>33180</v>
      </c>
      <c r="V18" s="51">
        <v>26777</v>
      </c>
      <c r="W18" s="51">
        <v>25876</v>
      </c>
      <c r="X18" s="51">
        <v>12559</v>
      </c>
      <c r="Y18" s="51">
        <v>19381</v>
      </c>
      <c r="Z18" s="51">
        <v>457.81132075471703</v>
      </c>
      <c r="AA18" s="51">
        <v>19918.018867924529</v>
      </c>
      <c r="AB18" s="51">
        <v>37926.67924528302</v>
      </c>
      <c r="AC18" s="51">
        <v>45798.283018867922</v>
      </c>
      <c r="AD18" s="51">
        <v>27984.735849056608</v>
      </c>
      <c r="AE18" s="51">
        <v>5400</v>
      </c>
      <c r="AF18" s="51">
        <v>3000</v>
      </c>
      <c r="AG18" s="51">
        <v>2800</v>
      </c>
      <c r="AH18" s="51">
        <v>4100</v>
      </c>
      <c r="AI18" s="51">
        <v>2400</v>
      </c>
      <c r="AJ18" s="51">
        <v>4000</v>
      </c>
      <c r="AK18" s="51">
        <v>4600</v>
      </c>
      <c r="AL18" s="51">
        <v>5700</v>
      </c>
      <c r="AM18" s="51">
        <v>19900</v>
      </c>
      <c r="AN18" s="51">
        <v>20129.849999999999</v>
      </c>
      <c r="AO18" s="51">
        <v>27141.75</v>
      </c>
      <c r="AP18" s="51">
        <v>35324.775000000001</v>
      </c>
      <c r="AQ18" s="51">
        <v>35224.425000000003</v>
      </c>
      <c r="AR18" s="51">
        <v>47863</v>
      </c>
      <c r="AS18" s="51">
        <v>52582</v>
      </c>
      <c r="AT18" s="51">
        <v>39037</v>
      </c>
      <c r="AU18" s="51">
        <v>47850</v>
      </c>
      <c r="AV18" s="51">
        <v>55719</v>
      </c>
      <c r="AW18" s="51">
        <v>40411</v>
      </c>
      <c r="AX18" s="51">
        <v>48682</v>
      </c>
      <c r="AY18" s="51">
        <v>88098</v>
      </c>
      <c r="AZ18" s="51">
        <v>94069</v>
      </c>
      <c r="BA18" s="51">
        <v>62275</v>
      </c>
      <c r="BB18" s="51">
        <v>75447</v>
      </c>
      <c r="BC18" s="51">
        <v>88421</v>
      </c>
      <c r="BD18" s="51">
        <v>73471</v>
      </c>
      <c r="BE18" s="51">
        <v>91582</v>
      </c>
      <c r="BF18" s="51">
        <v>131613</v>
      </c>
      <c r="BG18" s="51">
        <v>128589</v>
      </c>
      <c r="BH18" s="51">
        <v>112166</v>
      </c>
      <c r="BI18" s="51">
        <v>109322</v>
      </c>
      <c r="BJ18" s="51">
        <v>170914</v>
      </c>
      <c r="BK18" s="51">
        <v>159674</v>
      </c>
      <c r="BL18" s="51">
        <v>193532</v>
      </c>
      <c r="BM18" s="51">
        <v>216459</v>
      </c>
      <c r="BN18" s="51">
        <v>169100</v>
      </c>
      <c r="BO18" s="51">
        <v>197768</v>
      </c>
      <c r="BP18" s="51">
        <v>210402</v>
      </c>
      <c r="BQ18" s="51">
        <v>245326</v>
      </c>
      <c r="BR18" s="51">
        <v>238090</v>
      </c>
      <c r="BS18" s="51">
        <v>142602</v>
      </c>
      <c r="BT18" s="51">
        <v>197789</v>
      </c>
      <c r="BU18" s="51">
        <v>256870</v>
      </c>
      <c r="BV18" s="51">
        <v>296184</v>
      </c>
      <c r="BW18" s="51">
        <v>433573</v>
      </c>
      <c r="BX18" s="51">
        <v>0</v>
      </c>
    </row>
    <row r="19" spans="1:76">
      <c r="A19">
        <v>22</v>
      </c>
      <c r="B19" s="181">
        <v>0</v>
      </c>
      <c r="C19" s="51">
        <v>0</v>
      </c>
      <c r="D19" s="51">
        <v>0</v>
      </c>
      <c r="E19" s="51">
        <v>0</v>
      </c>
      <c r="F19" s="51">
        <v>24</v>
      </c>
      <c r="G19" s="51">
        <v>341</v>
      </c>
      <c r="H19" s="51">
        <v>1856</v>
      </c>
      <c r="I19" s="51">
        <v>5073</v>
      </c>
      <c r="J19" s="51">
        <v>7323</v>
      </c>
      <c r="K19" s="51">
        <v>4075</v>
      </c>
      <c r="L19" s="51">
        <v>4597</v>
      </c>
      <c r="M19" s="51">
        <v>1046</v>
      </c>
      <c r="N19" s="51">
        <v>7374</v>
      </c>
      <c r="O19" s="51">
        <v>2293</v>
      </c>
      <c r="P19" s="51">
        <v>847</v>
      </c>
      <c r="Q19" s="51">
        <v>460</v>
      </c>
      <c r="R19" s="51">
        <v>184</v>
      </c>
      <c r="S19" s="51">
        <v>1199</v>
      </c>
      <c r="T19" s="51">
        <v>2239</v>
      </c>
      <c r="U19" s="51">
        <v>1956</v>
      </c>
      <c r="V19" s="51">
        <v>693</v>
      </c>
      <c r="W19" s="51">
        <v>1203</v>
      </c>
      <c r="X19" s="51">
        <v>884</v>
      </c>
      <c r="Y19" s="51">
        <v>1140</v>
      </c>
      <c r="Z19" s="51">
        <v>399.90566037735852</v>
      </c>
      <c r="AA19" s="51">
        <v>0</v>
      </c>
      <c r="AB19" s="51">
        <v>0</v>
      </c>
      <c r="AC19" s="51">
        <v>0</v>
      </c>
      <c r="AD19" s="51">
        <v>0</v>
      </c>
      <c r="AE19" s="51">
        <v>3900</v>
      </c>
      <c r="AF19" s="51">
        <v>21500</v>
      </c>
      <c r="AG19" s="51">
        <v>22100</v>
      </c>
      <c r="AH19" s="51">
        <v>42400</v>
      </c>
      <c r="AI19" s="51">
        <v>48800</v>
      </c>
      <c r="AJ19" s="51">
        <v>57400</v>
      </c>
      <c r="AK19" s="51">
        <v>81000</v>
      </c>
      <c r="AL19" s="51">
        <v>79700</v>
      </c>
      <c r="AM19" s="51">
        <v>73400</v>
      </c>
      <c r="AN19" s="51">
        <v>89656.65</v>
      </c>
      <c r="AO19" s="51">
        <v>90774.675000000003</v>
      </c>
      <c r="AP19" s="51">
        <v>72481.725000000006</v>
      </c>
      <c r="AQ19" s="51">
        <v>57513.15</v>
      </c>
      <c r="AR19" s="51">
        <v>72891</v>
      </c>
      <c r="AS19" s="51">
        <v>42952</v>
      </c>
      <c r="AT19" s="51">
        <v>13486</v>
      </c>
      <c r="AU19" s="51">
        <v>9468</v>
      </c>
      <c r="AV19" s="51">
        <v>10265</v>
      </c>
      <c r="AW19" s="51">
        <v>12129</v>
      </c>
      <c r="AX19" s="51">
        <v>19781</v>
      </c>
      <c r="AY19" s="51">
        <v>9004</v>
      </c>
      <c r="AZ19" s="51">
        <v>7985</v>
      </c>
      <c r="BA19" s="51">
        <v>9939</v>
      </c>
      <c r="BB19" s="51">
        <v>10903</v>
      </c>
      <c r="BC19" s="51">
        <v>9098</v>
      </c>
      <c r="BD19" s="51">
        <v>10697</v>
      </c>
      <c r="BE19" s="51">
        <v>47673</v>
      </c>
      <c r="BF19" s="51">
        <v>90256</v>
      </c>
      <c r="BG19" s="51">
        <v>29431</v>
      </c>
      <c r="BH19" s="51">
        <v>93004</v>
      </c>
      <c r="BI19" s="51">
        <v>341598</v>
      </c>
      <c r="BJ19" s="51">
        <v>291280</v>
      </c>
      <c r="BK19" s="51">
        <v>185496</v>
      </c>
      <c r="BL19" s="51">
        <v>356734</v>
      </c>
      <c r="BM19" s="51">
        <v>239372</v>
      </c>
      <c r="BN19" s="51">
        <v>422869</v>
      </c>
      <c r="BO19" s="51">
        <v>330976</v>
      </c>
      <c r="BP19" s="51">
        <v>295491</v>
      </c>
      <c r="BQ19" s="51">
        <v>193004</v>
      </c>
      <c r="BR19" s="51">
        <v>206303</v>
      </c>
      <c r="BS19" s="51">
        <v>336036</v>
      </c>
      <c r="BT19" s="51">
        <v>243198</v>
      </c>
      <c r="BU19" s="51">
        <v>189454</v>
      </c>
      <c r="BV19" s="51">
        <v>164586</v>
      </c>
      <c r="BW19" s="51">
        <v>78413</v>
      </c>
      <c r="BX19" s="51">
        <v>330431.79190751445</v>
      </c>
    </row>
    <row r="20" spans="1:76">
      <c r="A20">
        <v>23</v>
      </c>
      <c r="B20" s="181">
        <v>5611</v>
      </c>
      <c r="C20" s="51">
        <v>3</v>
      </c>
      <c r="D20" s="51">
        <v>4</v>
      </c>
      <c r="E20" s="51">
        <v>5626</v>
      </c>
      <c r="F20" s="51">
        <v>15904</v>
      </c>
      <c r="G20" s="51">
        <v>29700</v>
      </c>
      <c r="H20" s="51">
        <v>32848</v>
      </c>
      <c r="I20" s="51">
        <v>33847</v>
      </c>
      <c r="J20" s="51">
        <v>97360</v>
      </c>
      <c r="K20" s="51">
        <v>84665</v>
      </c>
      <c r="L20" s="51">
        <v>88895</v>
      </c>
      <c r="M20" s="51">
        <v>8432</v>
      </c>
      <c r="N20" s="51">
        <v>43178</v>
      </c>
      <c r="O20" s="51">
        <v>51152</v>
      </c>
      <c r="P20" s="51">
        <v>51474</v>
      </c>
      <c r="Q20" s="51">
        <v>27911</v>
      </c>
      <c r="R20" s="51">
        <v>22449</v>
      </c>
      <c r="S20" s="51">
        <v>57609</v>
      </c>
      <c r="T20" s="51">
        <v>49706</v>
      </c>
      <c r="U20" s="51">
        <v>48258</v>
      </c>
      <c r="V20" s="51">
        <v>58714</v>
      </c>
      <c r="W20" s="51">
        <v>38073</v>
      </c>
      <c r="X20" s="51">
        <v>50182</v>
      </c>
      <c r="Y20" s="51">
        <v>32128</v>
      </c>
      <c r="Z20" s="51">
        <v>10566.169811320757</v>
      </c>
      <c r="AA20" s="51">
        <v>0</v>
      </c>
      <c r="AB20" s="51">
        <v>0</v>
      </c>
      <c r="AC20" s="51">
        <v>0</v>
      </c>
      <c r="AD20" s="51">
        <v>0</v>
      </c>
      <c r="AE20" s="51">
        <v>2200</v>
      </c>
      <c r="AF20" s="51">
        <v>14700</v>
      </c>
      <c r="AG20" s="51">
        <v>44700</v>
      </c>
      <c r="AH20" s="51">
        <v>34300</v>
      </c>
      <c r="AI20" s="51">
        <v>47400</v>
      </c>
      <c r="AJ20" s="51">
        <v>171800</v>
      </c>
      <c r="AK20" s="51">
        <v>144600</v>
      </c>
      <c r="AL20" s="51">
        <v>51100</v>
      </c>
      <c r="AM20" s="51">
        <v>25600</v>
      </c>
      <c r="AN20" s="51">
        <v>37271.025000000001</v>
      </c>
      <c r="AO20" s="51">
        <v>112297.5</v>
      </c>
      <c r="AP20" s="51">
        <v>114902.1</v>
      </c>
      <c r="AQ20" s="51">
        <v>164007.22500000001</v>
      </c>
      <c r="AR20" s="51">
        <v>175939</v>
      </c>
      <c r="AS20" s="51">
        <v>176608</v>
      </c>
      <c r="AT20" s="51">
        <v>246152</v>
      </c>
      <c r="AU20" s="51">
        <v>226291</v>
      </c>
      <c r="AV20" s="51">
        <v>191224</v>
      </c>
      <c r="AW20" s="51">
        <v>130531</v>
      </c>
      <c r="AX20" s="51">
        <v>179012</v>
      </c>
      <c r="AY20" s="51">
        <v>185969</v>
      </c>
      <c r="AZ20" s="51">
        <v>159364</v>
      </c>
      <c r="BA20" s="51">
        <v>146370</v>
      </c>
      <c r="BB20" s="51">
        <v>173793</v>
      </c>
      <c r="BC20" s="51">
        <v>172584</v>
      </c>
      <c r="BD20" s="51">
        <v>138901</v>
      </c>
      <c r="BE20" s="51">
        <v>119513</v>
      </c>
      <c r="BF20" s="51">
        <v>157976</v>
      </c>
      <c r="BG20" s="51">
        <v>272223</v>
      </c>
      <c r="BH20" s="51">
        <v>238483</v>
      </c>
      <c r="BI20" s="51">
        <v>0</v>
      </c>
      <c r="BJ20" s="51">
        <v>0</v>
      </c>
      <c r="BK20" s="51">
        <v>0</v>
      </c>
      <c r="BL20" s="51">
        <v>187997</v>
      </c>
      <c r="BM20" s="51">
        <v>207909</v>
      </c>
      <c r="BN20" s="51">
        <v>185448</v>
      </c>
      <c r="BO20" s="51">
        <v>129742</v>
      </c>
      <c r="BP20" s="51">
        <v>183104</v>
      </c>
      <c r="BQ20" s="51">
        <v>173069</v>
      </c>
      <c r="BR20" s="51">
        <v>131318</v>
      </c>
      <c r="BS20" s="51">
        <v>115445</v>
      </c>
      <c r="BT20" s="51">
        <v>126544</v>
      </c>
      <c r="BU20" s="51">
        <v>77072</v>
      </c>
      <c r="BV20" s="51">
        <v>111374</v>
      </c>
      <c r="BW20" s="51">
        <v>104431</v>
      </c>
      <c r="BX20" s="51">
        <v>0</v>
      </c>
    </row>
    <row r="21" spans="1:76">
      <c r="A21">
        <v>24</v>
      </c>
      <c r="B21" s="181">
        <v>0</v>
      </c>
      <c r="C21" s="51">
        <v>14</v>
      </c>
      <c r="D21" s="51">
        <v>1</v>
      </c>
      <c r="E21" s="51">
        <v>28</v>
      </c>
      <c r="F21" s="51">
        <v>63</v>
      </c>
      <c r="G21" s="51">
        <v>1181</v>
      </c>
      <c r="H21" s="51">
        <v>3178</v>
      </c>
      <c r="I21" s="51">
        <v>6210</v>
      </c>
      <c r="J21" s="51">
        <v>4256</v>
      </c>
      <c r="K21" s="51">
        <v>7668</v>
      </c>
      <c r="L21" s="51">
        <v>10846</v>
      </c>
      <c r="M21" s="51">
        <v>1858</v>
      </c>
      <c r="N21" s="51">
        <v>10330</v>
      </c>
      <c r="O21" s="51">
        <v>7431</v>
      </c>
      <c r="P21" s="51">
        <v>3357</v>
      </c>
      <c r="Q21" s="51">
        <v>532</v>
      </c>
      <c r="R21" s="51">
        <v>1350</v>
      </c>
      <c r="S21" s="51">
        <v>1731</v>
      </c>
      <c r="T21" s="51">
        <v>1214</v>
      </c>
      <c r="U21" s="51">
        <v>2124</v>
      </c>
      <c r="V21" s="51">
        <v>5373</v>
      </c>
      <c r="W21" s="51">
        <v>4622</v>
      </c>
      <c r="X21" s="51">
        <v>5112</v>
      </c>
      <c r="Y21" s="51">
        <v>2780</v>
      </c>
      <c r="Z21" s="51">
        <v>977.43396226415109</v>
      </c>
      <c r="AA21" s="51">
        <v>0</v>
      </c>
      <c r="AB21" s="51">
        <v>0</v>
      </c>
      <c r="AC21" s="51">
        <v>0</v>
      </c>
      <c r="AD21" s="51">
        <v>0</v>
      </c>
      <c r="AE21" s="51">
        <v>6700</v>
      </c>
      <c r="AF21" s="51">
        <v>12300</v>
      </c>
      <c r="AG21" s="51">
        <v>22300</v>
      </c>
      <c r="AH21" s="51">
        <v>31100</v>
      </c>
      <c r="AI21" s="51">
        <v>31000</v>
      </c>
      <c r="AJ21" s="51">
        <v>39200</v>
      </c>
      <c r="AK21" s="51">
        <v>63700</v>
      </c>
      <c r="AL21" s="51">
        <v>55500</v>
      </c>
      <c r="AM21" s="51">
        <v>45500</v>
      </c>
      <c r="AN21" s="51">
        <v>35700</v>
      </c>
      <c r="AO21" s="51">
        <v>37100</v>
      </c>
      <c r="AP21" s="51">
        <v>25600</v>
      </c>
      <c r="AQ21" s="51">
        <v>32500</v>
      </c>
      <c r="AR21" s="51">
        <v>27500</v>
      </c>
      <c r="AS21" s="51">
        <v>32800</v>
      </c>
      <c r="AT21" s="51">
        <v>31800</v>
      </c>
      <c r="AU21" s="51">
        <v>29700</v>
      </c>
      <c r="AV21" s="51">
        <v>25000</v>
      </c>
      <c r="AW21" s="51">
        <v>22500</v>
      </c>
      <c r="AX21" s="51">
        <v>19800</v>
      </c>
      <c r="AY21" s="51">
        <v>19100</v>
      </c>
      <c r="AZ21" s="51">
        <v>23773</v>
      </c>
      <c r="BA21" s="51">
        <v>22744</v>
      </c>
      <c r="BB21" s="51">
        <v>22455</v>
      </c>
      <c r="BC21" s="51">
        <v>24404</v>
      </c>
      <c r="BD21" s="51">
        <v>26806</v>
      </c>
      <c r="BE21" s="51">
        <v>29382</v>
      </c>
      <c r="BF21" s="51">
        <v>43030</v>
      </c>
      <c r="BG21" s="51">
        <v>49833</v>
      </c>
      <c r="BH21" s="51">
        <v>87068</v>
      </c>
      <c r="BI21" s="51">
        <v>63443</v>
      </c>
      <c r="BJ21" s="51">
        <v>68690</v>
      </c>
      <c r="BK21" s="51">
        <v>67022</v>
      </c>
      <c r="BL21" s="51">
        <v>66234</v>
      </c>
      <c r="BM21" s="51">
        <v>92009</v>
      </c>
      <c r="BN21" s="51">
        <v>117169</v>
      </c>
      <c r="BO21" s="51">
        <v>90262</v>
      </c>
      <c r="BP21" s="51">
        <v>82527</v>
      </c>
      <c r="BQ21" s="51">
        <v>90957</v>
      </c>
      <c r="BR21" s="51">
        <v>89136</v>
      </c>
      <c r="BS21" s="51">
        <v>77010</v>
      </c>
      <c r="BT21" s="51">
        <v>63484</v>
      </c>
      <c r="BU21" s="51">
        <v>61943</v>
      </c>
      <c r="BV21" s="51">
        <v>55393</v>
      </c>
      <c r="BW21" s="51">
        <v>41916</v>
      </c>
      <c r="BX21" s="51">
        <v>37098.843930635841</v>
      </c>
    </row>
    <row r="22" spans="1:76">
      <c r="A22">
        <v>25</v>
      </c>
      <c r="B22" s="181">
        <v>0</v>
      </c>
      <c r="C22" s="51">
        <v>0</v>
      </c>
      <c r="D22" s="51">
        <v>0</v>
      </c>
      <c r="E22" s="51">
        <v>338</v>
      </c>
      <c r="F22" s="51">
        <v>383</v>
      </c>
      <c r="G22" s="51">
        <v>2443</v>
      </c>
      <c r="H22" s="51">
        <v>8650</v>
      </c>
      <c r="I22" s="51">
        <v>25926</v>
      </c>
      <c r="J22" s="51">
        <v>28348</v>
      </c>
      <c r="K22" s="51">
        <v>29721</v>
      </c>
      <c r="L22" s="51">
        <v>21446</v>
      </c>
      <c r="M22" s="51">
        <v>5661</v>
      </c>
      <c r="N22" s="51">
        <v>19654</v>
      </c>
      <c r="O22" s="51">
        <v>19911</v>
      </c>
      <c r="P22" s="51">
        <v>8657</v>
      </c>
      <c r="Q22" s="51">
        <v>721</v>
      </c>
      <c r="R22" s="51">
        <v>303</v>
      </c>
      <c r="S22" s="51">
        <v>419</v>
      </c>
      <c r="T22" s="51">
        <v>635</v>
      </c>
      <c r="U22" s="51">
        <v>373</v>
      </c>
      <c r="V22" s="51">
        <v>0</v>
      </c>
      <c r="W22" s="51">
        <v>0</v>
      </c>
      <c r="X22" s="51">
        <v>643</v>
      </c>
      <c r="Y22" s="51">
        <v>15703</v>
      </c>
      <c r="Z22" s="51">
        <v>0</v>
      </c>
      <c r="AA22" s="51">
        <v>0</v>
      </c>
      <c r="AB22" s="51">
        <v>0</v>
      </c>
      <c r="AC22" s="51">
        <v>0</v>
      </c>
      <c r="AD22" s="51">
        <v>0</v>
      </c>
      <c r="AE22" s="51">
        <v>6200</v>
      </c>
      <c r="AF22" s="51">
        <v>2500</v>
      </c>
      <c r="AG22" s="51">
        <v>5000</v>
      </c>
      <c r="AH22" s="51">
        <v>3600</v>
      </c>
      <c r="AI22" s="51">
        <v>200</v>
      </c>
      <c r="AJ22" s="51">
        <v>0</v>
      </c>
      <c r="AK22" s="51">
        <v>0</v>
      </c>
      <c r="AL22" s="51">
        <v>2300</v>
      </c>
      <c r="AM22" s="51">
        <v>5000</v>
      </c>
      <c r="AN22" s="51">
        <v>6300</v>
      </c>
      <c r="AO22" s="51">
        <v>9100</v>
      </c>
      <c r="AP22" s="51">
        <v>13500</v>
      </c>
      <c r="AQ22" s="51">
        <v>11900</v>
      </c>
      <c r="AR22" s="51">
        <v>9600</v>
      </c>
      <c r="AS22" s="51">
        <v>12800</v>
      </c>
      <c r="AT22" s="51">
        <v>16900</v>
      </c>
      <c r="AU22" s="51">
        <v>17300</v>
      </c>
      <c r="AV22" s="51">
        <v>14300</v>
      </c>
      <c r="AW22" s="51">
        <v>21400</v>
      </c>
      <c r="AX22" s="51">
        <v>32900</v>
      </c>
      <c r="AY22" s="51">
        <v>27300</v>
      </c>
      <c r="AZ22" s="51">
        <v>40543</v>
      </c>
      <c r="BA22" s="51">
        <v>35004</v>
      </c>
      <c r="BB22" s="51">
        <v>39401</v>
      </c>
      <c r="BC22" s="51">
        <v>48607</v>
      </c>
      <c r="BD22" s="51">
        <v>47967</v>
      </c>
      <c r="BE22" s="51">
        <v>39983</v>
      </c>
      <c r="BF22" s="51">
        <v>41493</v>
      </c>
      <c r="BG22" s="51">
        <v>53965</v>
      </c>
      <c r="BH22" s="51">
        <v>91314</v>
      </c>
      <c r="BI22" s="51">
        <v>68535</v>
      </c>
      <c r="BJ22" s="51">
        <v>67755</v>
      </c>
      <c r="BK22" s="51">
        <v>57835</v>
      </c>
      <c r="BL22" s="51">
        <v>57095</v>
      </c>
      <c r="BM22" s="51">
        <v>89028</v>
      </c>
      <c r="BN22" s="51">
        <v>129361</v>
      </c>
      <c r="BO22" s="51">
        <v>102073</v>
      </c>
      <c r="BP22" s="51">
        <v>99136</v>
      </c>
      <c r="BQ22" s="51">
        <v>86418</v>
      </c>
      <c r="BR22" s="51">
        <v>67155</v>
      </c>
      <c r="BS22" s="51">
        <v>70747</v>
      </c>
      <c r="BT22" s="51">
        <v>94380</v>
      </c>
      <c r="BU22" s="51">
        <v>123628</v>
      </c>
      <c r="BV22" s="51">
        <v>135131</v>
      </c>
      <c r="BW22" s="51">
        <v>79692</v>
      </c>
      <c r="BX22" s="51">
        <v>0</v>
      </c>
    </row>
    <row r="23" spans="1:76">
      <c r="A23">
        <v>26</v>
      </c>
      <c r="B23" s="181">
        <v>7368</v>
      </c>
      <c r="C23" s="51">
        <v>19</v>
      </c>
      <c r="D23" s="51">
        <v>520</v>
      </c>
      <c r="E23" s="51">
        <v>2742</v>
      </c>
      <c r="F23" s="51">
        <v>1134</v>
      </c>
      <c r="G23" s="51">
        <v>67657</v>
      </c>
      <c r="H23" s="51">
        <v>241586</v>
      </c>
      <c r="I23" s="51">
        <v>696121</v>
      </c>
      <c r="J23" s="51">
        <v>693256</v>
      </c>
      <c r="K23" s="51">
        <v>736996</v>
      </c>
      <c r="L23" s="51">
        <v>891020</v>
      </c>
      <c r="M23" s="51">
        <v>214803</v>
      </c>
      <c r="N23" s="51">
        <v>781476</v>
      </c>
      <c r="O23" s="51">
        <v>431169</v>
      </c>
      <c r="P23" s="51">
        <v>291286</v>
      </c>
      <c r="Q23" s="51">
        <v>162160</v>
      </c>
      <c r="R23" s="51">
        <v>126572</v>
      </c>
      <c r="S23" s="51">
        <v>91487</v>
      </c>
      <c r="T23" s="51">
        <v>142469</v>
      </c>
      <c r="U23" s="51">
        <v>111528</v>
      </c>
      <c r="V23" s="51">
        <v>129468</v>
      </c>
      <c r="W23" s="51">
        <v>108785</v>
      </c>
      <c r="X23" s="51">
        <v>60713</v>
      </c>
      <c r="Y23" s="51">
        <v>73325</v>
      </c>
      <c r="Z23" s="51">
        <v>36335.207547169812</v>
      </c>
      <c r="AA23" s="51">
        <v>36799.132075471702</v>
      </c>
      <c r="AB23" s="51">
        <v>94100.09433962265</v>
      </c>
      <c r="AC23" s="51">
        <v>169248.05660377361</v>
      </c>
      <c r="AD23" s="51">
        <v>82074.39622641509</v>
      </c>
      <c r="AE23" s="51">
        <v>45600</v>
      </c>
      <c r="AF23" s="51">
        <v>45000</v>
      </c>
      <c r="AG23" s="51">
        <v>182400</v>
      </c>
      <c r="AH23" s="51">
        <v>147600</v>
      </c>
      <c r="AI23" s="51">
        <v>101600</v>
      </c>
      <c r="AJ23" s="51">
        <v>88900</v>
      </c>
      <c r="AK23" s="51">
        <v>128800</v>
      </c>
      <c r="AL23" s="51">
        <v>149100</v>
      </c>
      <c r="AM23" s="51">
        <v>180500</v>
      </c>
      <c r="AN23" s="51">
        <v>149754.82500000001</v>
      </c>
      <c r="AO23" s="51">
        <v>194689.35</v>
      </c>
      <c r="AP23" s="51">
        <v>286018.42499999999</v>
      </c>
      <c r="AQ23" s="51">
        <v>278351.10000000003</v>
      </c>
      <c r="AR23" s="51">
        <v>296772</v>
      </c>
      <c r="AS23" s="51">
        <v>328043</v>
      </c>
      <c r="AT23" s="51">
        <v>273101</v>
      </c>
      <c r="AU23" s="51">
        <v>254544</v>
      </c>
      <c r="AV23" s="51">
        <v>304950</v>
      </c>
      <c r="AW23" s="51">
        <v>263616</v>
      </c>
      <c r="AX23" s="51">
        <v>322117</v>
      </c>
      <c r="AY23" s="51">
        <v>337202</v>
      </c>
      <c r="AZ23" s="51">
        <v>281197</v>
      </c>
      <c r="BA23" s="51">
        <v>331253</v>
      </c>
      <c r="BB23" s="51">
        <v>397043</v>
      </c>
      <c r="BC23" s="51">
        <v>505077</v>
      </c>
      <c r="BD23" s="51">
        <v>506713</v>
      </c>
      <c r="BE23" s="51">
        <v>438796</v>
      </c>
      <c r="BF23" s="51">
        <v>575390</v>
      </c>
      <c r="BG23" s="51">
        <v>765738</v>
      </c>
      <c r="BH23" s="51">
        <v>639470</v>
      </c>
      <c r="BI23" s="51">
        <v>671925</v>
      </c>
      <c r="BJ23" s="51">
        <v>799856</v>
      </c>
      <c r="BK23" s="51">
        <v>697222</v>
      </c>
      <c r="BL23" s="51">
        <v>733590</v>
      </c>
      <c r="BM23" s="51">
        <v>969702</v>
      </c>
      <c r="BN23" s="51">
        <v>914066</v>
      </c>
      <c r="BO23" s="51">
        <v>929853</v>
      </c>
      <c r="BP23" s="51">
        <v>1237786</v>
      </c>
      <c r="BQ23" s="51">
        <v>1066899</v>
      </c>
      <c r="BR23" s="51">
        <v>1175213</v>
      </c>
      <c r="BS23" s="51">
        <v>842609</v>
      </c>
      <c r="BT23" s="51">
        <v>912086</v>
      </c>
      <c r="BU23" s="51">
        <v>1021598</v>
      </c>
      <c r="BV23" s="51">
        <v>1140821</v>
      </c>
      <c r="BW23" s="51">
        <v>830295</v>
      </c>
      <c r="BX23" s="51">
        <v>0</v>
      </c>
    </row>
    <row r="24" spans="1:76">
      <c r="A24">
        <v>27</v>
      </c>
      <c r="B24" s="181">
        <v>0</v>
      </c>
      <c r="C24" s="51">
        <v>0</v>
      </c>
      <c r="D24" s="51">
        <v>4</v>
      </c>
      <c r="E24" s="51">
        <v>135</v>
      </c>
      <c r="F24" s="51">
        <v>332</v>
      </c>
      <c r="G24" s="51">
        <v>589</v>
      </c>
      <c r="H24" s="51">
        <v>1770</v>
      </c>
      <c r="I24" s="51">
        <v>4491</v>
      </c>
      <c r="J24" s="51">
        <v>5120</v>
      </c>
      <c r="K24" s="51">
        <v>5373</v>
      </c>
      <c r="L24" s="51">
        <v>6336</v>
      </c>
      <c r="M24" s="51">
        <v>936</v>
      </c>
      <c r="N24" s="51">
        <v>7797</v>
      </c>
      <c r="O24" s="51">
        <v>7755</v>
      </c>
      <c r="P24" s="51">
        <v>7490</v>
      </c>
      <c r="Q24" s="51">
        <v>2244</v>
      </c>
      <c r="R24" s="51">
        <v>1444</v>
      </c>
      <c r="S24" s="51">
        <v>2334</v>
      </c>
      <c r="T24" s="51">
        <v>264</v>
      </c>
      <c r="U24" s="51">
        <v>583</v>
      </c>
      <c r="V24" s="51">
        <v>189</v>
      </c>
      <c r="W24" s="51">
        <v>36</v>
      </c>
      <c r="X24" s="51">
        <v>0</v>
      </c>
      <c r="Y24" s="51">
        <v>1</v>
      </c>
      <c r="Z24" s="51">
        <v>126.8490566037736</v>
      </c>
      <c r="AA24" s="51">
        <v>0</v>
      </c>
      <c r="AB24" s="51">
        <v>0</v>
      </c>
      <c r="AC24" s="51">
        <v>0</v>
      </c>
      <c r="AD24" s="51">
        <v>0</v>
      </c>
      <c r="AE24" s="51">
        <v>200</v>
      </c>
      <c r="AF24" s="51">
        <v>500</v>
      </c>
      <c r="AG24" s="51">
        <v>900</v>
      </c>
      <c r="AH24" s="51">
        <v>1000</v>
      </c>
      <c r="AI24" s="51">
        <v>1800</v>
      </c>
      <c r="AJ24" s="51">
        <v>1600</v>
      </c>
      <c r="AK24" s="51">
        <v>2100</v>
      </c>
      <c r="AL24" s="51">
        <v>2500</v>
      </c>
      <c r="AM24" s="51">
        <v>3600</v>
      </c>
      <c r="AN24" s="51">
        <v>6288.5250000000005</v>
      </c>
      <c r="AO24" s="51">
        <v>10347.975</v>
      </c>
      <c r="AP24" s="51">
        <v>12408.3</v>
      </c>
      <c r="AQ24" s="51">
        <v>9544.0500000000011</v>
      </c>
      <c r="AR24" s="51">
        <v>9694</v>
      </c>
      <c r="AS24" s="51">
        <v>9252</v>
      </c>
      <c r="AT24" s="51">
        <v>8333</v>
      </c>
      <c r="AU24" s="51">
        <v>8717</v>
      </c>
      <c r="AV24" s="51">
        <v>9892</v>
      </c>
      <c r="AW24" s="51">
        <v>13064</v>
      </c>
      <c r="AX24" s="51">
        <v>9914</v>
      </c>
      <c r="AY24" s="51">
        <v>10013</v>
      </c>
      <c r="AZ24" s="51">
        <v>12062</v>
      </c>
      <c r="BA24" s="51">
        <v>11421</v>
      </c>
      <c r="BB24" s="51">
        <v>15124</v>
      </c>
      <c r="BC24" s="51">
        <v>22674</v>
      </c>
      <c r="BD24" s="51">
        <v>24543</v>
      </c>
      <c r="BE24" s="51">
        <v>26638</v>
      </c>
      <c r="BF24" s="51">
        <v>33288</v>
      </c>
      <c r="BG24" s="51">
        <v>48958</v>
      </c>
      <c r="BH24" s="51">
        <v>76838</v>
      </c>
      <c r="BI24" s="51">
        <v>80869</v>
      </c>
      <c r="BJ24" s="51">
        <v>86128</v>
      </c>
      <c r="BK24" s="51">
        <v>92844</v>
      </c>
      <c r="BL24" s="51">
        <v>112093</v>
      </c>
      <c r="BM24" s="51">
        <v>123778</v>
      </c>
      <c r="BN24" s="51">
        <v>189345</v>
      </c>
      <c r="BO24" s="51">
        <v>214445</v>
      </c>
      <c r="BP24" s="51">
        <v>222253</v>
      </c>
      <c r="BQ24" s="51">
        <v>216298</v>
      </c>
      <c r="BR24" s="51">
        <v>242074</v>
      </c>
      <c r="BS24" s="51">
        <v>276669</v>
      </c>
      <c r="BT24" s="51">
        <v>199041</v>
      </c>
      <c r="BU24" s="51">
        <v>160570</v>
      </c>
      <c r="BV24" s="51">
        <v>188570</v>
      </c>
      <c r="BW24" s="51">
        <v>180283</v>
      </c>
      <c r="BX24" s="51">
        <v>187498.84393063583</v>
      </c>
    </row>
    <row r="25" spans="1:76">
      <c r="A25">
        <v>28</v>
      </c>
      <c r="B25" s="181">
        <v>0</v>
      </c>
      <c r="C25" s="51">
        <v>0</v>
      </c>
      <c r="D25" s="51">
        <v>0</v>
      </c>
      <c r="E25" s="51">
        <v>14</v>
      </c>
      <c r="F25" s="51">
        <v>14</v>
      </c>
      <c r="G25" s="51">
        <v>0</v>
      </c>
      <c r="H25" s="51">
        <v>551</v>
      </c>
      <c r="I25" s="51">
        <v>944</v>
      </c>
      <c r="J25" s="51">
        <v>7</v>
      </c>
      <c r="K25" s="51">
        <v>1</v>
      </c>
      <c r="L25" s="51">
        <v>0</v>
      </c>
      <c r="M25" s="51">
        <v>223</v>
      </c>
      <c r="N25" s="51">
        <v>1227</v>
      </c>
      <c r="O25" s="51">
        <v>1335</v>
      </c>
      <c r="P25" s="51">
        <v>1153</v>
      </c>
      <c r="Q25" s="51">
        <v>2122</v>
      </c>
      <c r="R25" s="51">
        <v>1345</v>
      </c>
      <c r="S25" s="51">
        <v>2847</v>
      </c>
      <c r="T25" s="51">
        <v>3116</v>
      </c>
      <c r="U25" s="51">
        <v>3523</v>
      </c>
      <c r="V25" s="51">
        <v>19485</v>
      </c>
      <c r="W25" s="51">
        <v>28864</v>
      </c>
      <c r="X25" s="51">
        <v>45436</v>
      </c>
      <c r="Y25" s="51">
        <v>13110</v>
      </c>
      <c r="Z25" s="51">
        <v>6739.3018867924538</v>
      </c>
      <c r="AA25" s="51">
        <v>5030.830188679246</v>
      </c>
      <c r="AB25" s="51">
        <v>8065.5283018867931</v>
      </c>
      <c r="AC25" s="51">
        <v>14227.301886792453</v>
      </c>
      <c r="AD25" s="51">
        <v>10494.509433962265</v>
      </c>
      <c r="AE25" s="51">
        <v>14000</v>
      </c>
      <c r="AF25" s="51">
        <v>17500</v>
      </c>
      <c r="AG25" s="51">
        <v>24000</v>
      </c>
      <c r="AH25" s="51">
        <v>4700</v>
      </c>
      <c r="AI25" s="51">
        <v>76600</v>
      </c>
      <c r="AJ25" s="51">
        <v>144200</v>
      </c>
      <c r="AK25" s="51">
        <v>173700</v>
      </c>
      <c r="AL25" s="51">
        <v>216400</v>
      </c>
      <c r="AM25" s="51">
        <v>210700</v>
      </c>
      <c r="AN25" s="51">
        <v>226145.02499999999</v>
      </c>
      <c r="AO25" s="51">
        <v>337163.17499999999</v>
      </c>
      <c r="AP25" s="51">
        <v>407957.4</v>
      </c>
      <c r="AQ25" s="51">
        <v>363121.875</v>
      </c>
      <c r="AR25" s="51">
        <v>297948</v>
      </c>
      <c r="AS25" s="51">
        <v>282581</v>
      </c>
      <c r="AT25" s="51">
        <v>262273</v>
      </c>
      <c r="AU25" s="51">
        <v>268058</v>
      </c>
      <c r="AV25" s="51">
        <v>262934</v>
      </c>
      <c r="AW25" s="51">
        <v>271809</v>
      </c>
      <c r="AX25" s="51">
        <v>283952</v>
      </c>
      <c r="AY25" s="51">
        <v>270438</v>
      </c>
      <c r="AZ25" s="51">
        <v>13146</v>
      </c>
      <c r="BA25" s="51">
        <v>26621</v>
      </c>
      <c r="BB25" s="51">
        <v>41947</v>
      </c>
      <c r="BC25" s="51">
        <v>46735</v>
      </c>
      <c r="BD25" s="51">
        <v>60553</v>
      </c>
      <c r="BE25" s="51">
        <v>70439</v>
      </c>
      <c r="BF25" s="51">
        <v>77503</v>
      </c>
      <c r="BG25" s="51">
        <v>91776</v>
      </c>
      <c r="BH25" s="51">
        <v>32117</v>
      </c>
      <c r="BI25" s="51">
        <v>0</v>
      </c>
      <c r="BJ25" s="51">
        <v>0</v>
      </c>
      <c r="BK25" s="51">
        <v>0</v>
      </c>
      <c r="BL25" s="51">
        <v>0</v>
      </c>
      <c r="BM25" s="51">
        <v>0</v>
      </c>
      <c r="BN25" s="51">
        <v>0</v>
      </c>
      <c r="BO25" s="51">
        <v>0</v>
      </c>
      <c r="BP25" s="51">
        <v>0</v>
      </c>
      <c r="BQ25" s="51">
        <v>0</v>
      </c>
      <c r="BR25" s="51">
        <v>0</v>
      </c>
      <c r="BS25" s="51">
        <v>0</v>
      </c>
      <c r="BT25" s="51">
        <v>0</v>
      </c>
      <c r="BU25" s="51">
        <v>0</v>
      </c>
      <c r="BV25" s="51">
        <v>0</v>
      </c>
      <c r="BW25" s="51">
        <v>0</v>
      </c>
      <c r="BX25" s="51">
        <v>865367.05202312139</v>
      </c>
    </row>
    <row r="26" spans="1:76">
      <c r="A26">
        <v>29</v>
      </c>
      <c r="B26" s="181">
        <v>240</v>
      </c>
      <c r="C26" s="51">
        <v>66</v>
      </c>
      <c r="D26" s="51">
        <v>599</v>
      </c>
      <c r="E26" s="51">
        <v>12517</v>
      </c>
      <c r="F26" s="51">
        <v>19084</v>
      </c>
      <c r="G26" s="51">
        <v>13027</v>
      </c>
      <c r="H26" s="51">
        <v>18578</v>
      </c>
      <c r="I26" s="51">
        <v>39431</v>
      </c>
      <c r="J26" s="51">
        <v>35391</v>
      </c>
      <c r="K26" s="51">
        <v>40044</v>
      </c>
      <c r="L26" s="51">
        <v>45063</v>
      </c>
      <c r="M26" s="51">
        <v>6913</v>
      </c>
      <c r="N26" s="51">
        <v>46042</v>
      </c>
      <c r="O26" s="51">
        <v>48660</v>
      </c>
      <c r="P26" s="51">
        <v>30739</v>
      </c>
      <c r="Q26" s="51">
        <v>10426</v>
      </c>
      <c r="R26" s="51">
        <v>7481</v>
      </c>
      <c r="S26" s="51">
        <v>4678</v>
      </c>
      <c r="T26" s="51">
        <v>10547</v>
      </c>
      <c r="U26" s="51">
        <v>11400</v>
      </c>
      <c r="V26" s="51">
        <v>17107</v>
      </c>
      <c r="W26" s="51">
        <v>6363</v>
      </c>
      <c r="X26" s="51">
        <v>4502</v>
      </c>
      <c r="Y26" s="51">
        <v>9252</v>
      </c>
      <c r="Z26" s="51">
        <v>0</v>
      </c>
      <c r="AA26" s="51">
        <v>2319.7924528301887</v>
      </c>
      <c r="AB26" s="51">
        <v>10416.396226415094</v>
      </c>
      <c r="AC26" s="51">
        <v>13309.981132075474</v>
      </c>
      <c r="AD26" s="51">
        <v>68481.84905660378</v>
      </c>
      <c r="AE26" s="51">
        <v>9100</v>
      </c>
      <c r="AF26" s="51">
        <v>8500</v>
      </c>
      <c r="AG26" s="51">
        <v>4200</v>
      </c>
      <c r="AH26" s="51">
        <v>8600</v>
      </c>
      <c r="AI26" s="51">
        <v>14200</v>
      </c>
      <c r="AJ26" s="51">
        <v>17700</v>
      </c>
      <c r="AK26" s="51">
        <v>25900</v>
      </c>
      <c r="AL26" s="51">
        <v>9700</v>
      </c>
      <c r="AM26" s="51">
        <v>17400</v>
      </c>
      <c r="AN26" s="51">
        <v>33041.474999999999</v>
      </c>
      <c r="AO26" s="51">
        <v>27642.6</v>
      </c>
      <c r="AP26" s="51">
        <v>32416.425000000003</v>
      </c>
      <c r="AQ26" s="51">
        <v>40032.225000000006</v>
      </c>
      <c r="AR26" s="51">
        <v>45982</v>
      </c>
      <c r="AS26" s="51">
        <v>44168</v>
      </c>
      <c r="AT26" s="51">
        <v>46321</v>
      </c>
      <c r="AU26" s="51">
        <v>53088</v>
      </c>
      <c r="AV26" s="51">
        <v>65750</v>
      </c>
      <c r="AW26" s="51">
        <v>95507</v>
      </c>
      <c r="AX26" s="51">
        <v>102446</v>
      </c>
      <c r="AY26" s="51">
        <v>97691</v>
      </c>
      <c r="AZ26" s="51">
        <v>91115</v>
      </c>
      <c r="BA26" s="51">
        <v>51611</v>
      </c>
      <c r="BB26" s="51">
        <v>76487</v>
      </c>
      <c r="BC26" s="51">
        <v>93863</v>
      </c>
      <c r="BD26" s="51">
        <v>105764</v>
      </c>
      <c r="BE26" s="51">
        <v>178446</v>
      </c>
      <c r="BF26" s="51">
        <v>141409</v>
      </c>
      <c r="BG26" s="51">
        <v>173699</v>
      </c>
      <c r="BH26" s="51">
        <v>178556</v>
      </c>
      <c r="BI26" s="51">
        <v>192330</v>
      </c>
      <c r="BJ26" s="51">
        <v>265587</v>
      </c>
      <c r="BK26" s="51">
        <v>207414</v>
      </c>
      <c r="BL26" s="51">
        <v>214644</v>
      </c>
      <c r="BM26" s="51">
        <v>299731</v>
      </c>
      <c r="BN26" s="51">
        <v>308085</v>
      </c>
      <c r="BO26" s="51">
        <v>292812</v>
      </c>
      <c r="BP26" s="51">
        <v>278254</v>
      </c>
      <c r="BQ26" s="51">
        <v>352099</v>
      </c>
      <c r="BR26" s="51">
        <v>371538</v>
      </c>
      <c r="BS26" s="51">
        <v>287013</v>
      </c>
      <c r="BT26" s="51">
        <v>279407</v>
      </c>
      <c r="BU26" s="51">
        <v>268689</v>
      </c>
      <c r="BV26" s="51">
        <v>239426</v>
      </c>
      <c r="BW26" s="51">
        <v>286888</v>
      </c>
      <c r="BX26" s="51">
        <v>0</v>
      </c>
    </row>
    <row r="27" spans="1:76">
      <c r="A27">
        <v>32</v>
      </c>
      <c r="B27" s="181">
        <v>565</v>
      </c>
      <c r="C27" s="51">
        <v>77</v>
      </c>
      <c r="D27" s="51">
        <v>1266</v>
      </c>
      <c r="E27" s="51">
        <v>9187</v>
      </c>
      <c r="F27" s="51">
        <v>20855</v>
      </c>
      <c r="G27" s="51">
        <v>17638</v>
      </c>
      <c r="H27" s="51">
        <v>11354</v>
      </c>
      <c r="I27" s="51">
        <v>3084</v>
      </c>
      <c r="J27" s="51">
        <v>13443</v>
      </c>
      <c r="K27" s="51">
        <v>19941</v>
      </c>
      <c r="L27" s="51">
        <v>2290</v>
      </c>
      <c r="M27" s="51">
        <v>240</v>
      </c>
      <c r="N27" s="51">
        <v>2171</v>
      </c>
      <c r="O27" s="51">
        <v>2179</v>
      </c>
      <c r="P27" s="51">
        <v>4246</v>
      </c>
      <c r="Q27" s="51">
        <v>1621</v>
      </c>
      <c r="R27" s="51">
        <v>295</v>
      </c>
      <c r="S27" s="51">
        <v>470</v>
      </c>
      <c r="T27" s="51">
        <v>7</v>
      </c>
      <c r="U27" s="51">
        <v>26</v>
      </c>
      <c r="V27" s="51">
        <v>345</v>
      </c>
      <c r="W27" s="51">
        <v>11</v>
      </c>
      <c r="X27" s="51">
        <v>24</v>
      </c>
      <c r="Y27" s="51">
        <v>64014</v>
      </c>
      <c r="Z27" s="51">
        <v>0</v>
      </c>
      <c r="AA27" s="51">
        <v>0</v>
      </c>
      <c r="AB27" s="51">
        <v>0</v>
      </c>
      <c r="AC27" s="51">
        <v>0</v>
      </c>
      <c r="AD27" s="51">
        <v>27536.2641509434</v>
      </c>
      <c r="AE27" s="51">
        <v>67300</v>
      </c>
      <c r="AF27" s="51">
        <v>70200</v>
      </c>
      <c r="AG27" s="51">
        <v>79800</v>
      </c>
      <c r="AH27" s="51">
        <v>96800</v>
      </c>
      <c r="AI27" s="51">
        <v>83000</v>
      </c>
      <c r="AJ27" s="51">
        <v>88900</v>
      </c>
      <c r="AK27" s="51">
        <v>121300</v>
      </c>
      <c r="AL27" s="51">
        <v>123500</v>
      </c>
      <c r="AM27" s="51">
        <v>127000</v>
      </c>
      <c r="AN27" s="51">
        <v>114249.60000000001</v>
      </c>
      <c r="AO27" s="51">
        <v>106954.65</v>
      </c>
      <c r="AP27" s="51">
        <v>79823.925000000003</v>
      </c>
      <c r="AQ27" s="51">
        <v>69340.275000000009</v>
      </c>
      <c r="AR27" s="51">
        <v>77158</v>
      </c>
      <c r="AS27" s="51">
        <v>84162</v>
      </c>
      <c r="AT27" s="51">
        <v>84256</v>
      </c>
      <c r="AU27" s="51">
        <v>85738</v>
      </c>
      <c r="AV27" s="51">
        <v>87569</v>
      </c>
      <c r="AW27" s="51">
        <v>87222</v>
      </c>
      <c r="AX27" s="51">
        <v>110740</v>
      </c>
      <c r="AY27" s="51">
        <v>114680</v>
      </c>
      <c r="AZ27" s="51">
        <v>121066</v>
      </c>
      <c r="BA27" s="51">
        <v>109765</v>
      </c>
      <c r="BB27" s="51">
        <v>114285</v>
      </c>
      <c r="BC27" s="51">
        <v>111803</v>
      </c>
      <c r="BD27" s="51">
        <v>134637</v>
      </c>
      <c r="BE27" s="51">
        <v>161924</v>
      </c>
      <c r="BF27" s="51">
        <v>166053</v>
      </c>
      <c r="BG27" s="51">
        <v>162826</v>
      </c>
      <c r="BH27" s="51">
        <v>359223</v>
      </c>
      <c r="BI27" s="51">
        <v>0</v>
      </c>
      <c r="BJ27" s="51">
        <v>0</v>
      </c>
      <c r="BK27" s="51">
        <v>0</v>
      </c>
      <c r="BL27" s="51">
        <v>0</v>
      </c>
      <c r="BM27" s="51">
        <v>0</v>
      </c>
      <c r="BN27" s="51">
        <v>0</v>
      </c>
      <c r="BO27" s="51">
        <v>0</v>
      </c>
      <c r="BP27" s="51">
        <v>0</v>
      </c>
      <c r="BQ27" s="51">
        <v>0</v>
      </c>
      <c r="BR27" s="51">
        <v>0</v>
      </c>
      <c r="BS27" s="51">
        <v>0</v>
      </c>
      <c r="BT27" s="51">
        <v>0</v>
      </c>
      <c r="BU27" s="51">
        <v>0</v>
      </c>
      <c r="BV27" s="51">
        <v>0</v>
      </c>
      <c r="BW27" s="51">
        <v>0</v>
      </c>
      <c r="BX27" s="51">
        <v>0</v>
      </c>
    </row>
    <row r="28" spans="1:76">
      <c r="A28" s="180" t="s">
        <v>400</v>
      </c>
      <c r="B28" s="181">
        <v>453</v>
      </c>
      <c r="C28" s="51">
        <v>0</v>
      </c>
      <c r="D28" s="51">
        <v>25</v>
      </c>
      <c r="E28" s="51">
        <v>896</v>
      </c>
      <c r="F28" s="51">
        <v>944</v>
      </c>
      <c r="G28" s="51">
        <v>2049</v>
      </c>
      <c r="H28" s="51">
        <v>3326</v>
      </c>
      <c r="I28" s="51">
        <v>5308</v>
      </c>
      <c r="J28" s="51">
        <v>5562</v>
      </c>
      <c r="K28" s="51">
        <v>4911</v>
      </c>
      <c r="L28" s="51">
        <v>1675</v>
      </c>
      <c r="M28" s="51">
        <v>385</v>
      </c>
      <c r="N28" s="51">
        <v>1441</v>
      </c>
      <c r="O28" s="51">
        <v>2177</v>
      </c>
      <c r="P28" s="51">
        <v>410</v>
      </c>
      <c r="Q28" s="51">
        <v>254</v>
      </c>
      <c r="R28" s="51">
        <v>395</v>
      </c>
      <c r="S28" s="51">
        <v>368</v>
      </c>
      <c r="T28" s="51">
        <v>231</v>
      </c>
      <c r="U28" s="51">
        <v>4849</v>
      </c>
      <c r="V28" s="51">
        <v>12706</v>
      </c>
      <c r="W28" s="51">
        <v>13027</v>
      </c>
      <c r="X28" s="51">
        <v>7142</v>
      </c>
      <c r="Y28" s="51">
        <v>6348</v>
      </c>
      <c r="Z28" s="51">
        <v>16278.554716981134</v>
      </c>
      <c r="AA28" s="51">
        <v>9033.7924528301883</v>
      </c>
      <c r="AB28" s="51">
        <v>24655.92452830189</v>
      </c>
      <c r="AC28" s="51">
        <v>63368.490566037741</v>
      </c>
      <c r="AD28" s="51">
        <v>3765.566037735849</v>
      </c>
      <c r="AE28" s="51">
        <v>14200</v>
      </c>
      <c r="AF28" s="51">
        <v>11700</v>
      </c>
      <c r="AG28" s="51">
        <v>19700</v>
      </c>
      <c r="AH28" s="51">
        <v>49700</v>
      </c>
      <c r="AI28" s="51">
        <v>68200</v>
      </c>
      <c r="AJ28" s="51">
        <v>73700</v>
      </c>
      <c r="AK28" s="51">
        <v>102000</v>
      </c>
      <c r="AL28" s="51">
        <v>115300</v>
      </c>
      <c r="AM28" s="51">
        <v>103500</v>
      </c>
      <c r="AN28" s="51">
        <v>110757.375</v>
      </c>
      <c r="AO28" s="51">
        <v>123763.05</v>
      </c>
      <c r="AP28" s="51">
        <v>107484.75</v>
      </c>
      <c r="AQ28" s="51">
        <v>121650.52500000001</v>
      </c>
      <c r="AR28" s="51">
        <v>131045</v>
      </c>
      <c r="AS28" s="51">
        <v>129367</v>
      </c>
      <c r="AT28" s="51">
        <v>111039</v>
      </c>
      <c r="AU28" s="51">
        <v>93125</v>
      </c>
      <c r="AV28" s="51">
        <v>94161</v>
      </c>
      <c r="AW28" s="51">
        <v>77654</v>
      </c>
      <c r="AX28" s="51">
        <v>67939</v>
      </c>
      <c r="AY28" s="51">
        <v>51358</v>
      </c>
      <c r="AZ28" s="51">
        <v>46238</v>
      </c>
      <c r="BA28" s="51">
        <v>40372</v>
      </c>
      <c r="BB28" s="51">
        <v>42861</v>
      </c>
      <c r="BC28" s="51">
        <v>73683</v>
      </c>
      <c r="BD28" s="51">
        <v>110511</v>
      </c>
      <c r="BE28" s="51">
        <v>157320</v>
      </c>
      <c r="BF28" s="51">
        <v>272147</v>
      </c>
      <c r="BG28" s="51">
        <v>342503</v>
      </c>
      <c r="BH28" s="51">
        <v>499771</v>
      </c>
      <c r="BI28" s="51">
        <v>496961</v>
      </c>
      <c r="BJ28" s="51">
        <v>0</v>
      </c>
      <c r="BK28" s="51">
        <v>0</v>
      </c>
      <c r="BL28" s="51">
        <v>0</v>
      </c>
      <c r="BM28" s="51">
        <v>0</v>
      </c>
      <c r="BN28" s="51">
        <v>0</v>
      </c>
      <c r="BO28" s="51">
        <v>0</v>
      </c>
      <c r="BP28" s="51">
        <v>0</v>
      </c>
      <c r="BQ28" s="51">
        <v>0</v>
      </c>
      <c r="BR28" s="51">
        <v>0</v>
      </c>
      <c r="BS28" s="51">
        <v>2021293</v>
      </c>
      <c r="BT28" s="51">
        <v>1616435</v>
      </c>
      <c r="BU28" s="51">
        <v>2056394</v>
      </c>
      <c r="BV28" s="51">
        <v>1509758</v>
      </c>
      <c r="BW28" s="51">
        <v>1199779</v>
      </c>
      <c r="BX28" s="51">
        <v>0</v>
      </c>
    </row>
    <row r="29" spans="1:76">
      <c r="A29">
        <v>34</v>
      </c>
      <c r="B29" s="181">
        <v>0</v>
      </c>
      <c r="C29" s="51">
        <v>0</v>
      </c>
      <c r="D29" s="51">
        <v>0</v>
      </c>
      <c r="E29" s="51">
        <v>0</v>
      </c>
      <c r="F29" s="51">
        <v>0</v>
      </c>
      <c r="G29" s="51">
        <v>0</v>
      </c>
      <c r="H29" s="51">
        <v>0</v>
      </c>
      <c r="I29" s="51">
        <v>0</v>
      </c>
      <c r="J29" s="51">
        <v>0</v>
      </c>
      <c r="K29" s="51">
        <v>0</v>
      </c>
      <c r="L29" s="51">
        <v>0</v>
      </c>
      <c r="M29" s="51">
        <v>0</v>
      </c>
      <c r="N29" s="51">
        <v>0</v>
      </c>
      <c r="O29" s="51">
        <v>0</v>
      </c>
      <c r="P29" s="51">
        <v>0</v>
      </c>
      <c r="Q29" s="51">
        <v>0</v>
      </c>
      <c r="R29" s="51">
        <v>0</v>
      </c>
      <c r="S29" s="51">
        <v>0</v>
      </c>
      <c r="T29" s="51">
        <v>0</v>
      </c>
      <c r="U29" s="51">
        <v>0</v>
      </c>
      <c r="V29" s="51">
        <v>0</v>
      </c>
      <c r="W29" s="51">
        <v>0</v>
      </c>
      <c r="X29" s="51">
        <v>0</v>
      </c>
      <c r="Y29" s="51">
        <v>0</v>
      </c>
      <c r="Z29" s="51">
        <v>0</v>
      </c>
      <c r="AA29" s="51">
        <v>22520.207547169812</v>
      </c>
      <c r="AB29" s="51">
        <v>51094.867924528298</v>
      </c>
      <c r="AC29" s="51">
        <v>73161.339622641521</v>
      </c>
      <c r="AD29" s="51">
        <v>45593.660377358494</v>
      </c>
      <c r="AE29" s="51">
        <v>0</v>
      </c>
      <c r="AF29" s="51">
        <v>0</v>
      </c>
      <c r="AG29" s="51">
        <v>0</v>
      </c>
      <c r="AH29" s="51">
        <v>0</v>
      </c>
      <c r="AI29" s="51">
        <v>0</v>
      </c>
      <c r="AJ29" s="51">
        <v>0</v>
      </c>
      <c r="AK29" s="51">
        <v>0</v>
      </c>
      <c r="AL29" s="51">
        <v>0</v>
      </c>
      <c r="AM29" s="51">
        <v>0</v>
      </c>
      <c r="AN29" s="51">
        <v>0</v>
      </c>
      <c r="AO29" s="51">
        <v>0</v>
      </c>
      <c r="AP29" s="51">
        <v>0</v>
      </c>
      <c r="AQ29" s="51">
        <v>0</v>
      </c>
      <c r="AR29" s="51">
        <v>0</v>
      </c>
      <c r="AS29" s="51">
        <v>0</v>
      </c>
      <c r="AT29" s="51">
        <v>0</v>
      </c>
      <c r="AU29" s="51">
        <v>0</v>
      </c>
      <c r="AV29" s="51">
        <v>0</v>
      </c>
      <c r="AW29" s="51">
        <v>0</v>
      </c>
      <c r="AX29" s="51">
        <v>0</v>
      </c>
      <c r="AY29" s="51">
        <v>0</v>
      </c>
      <c r="AZ29" s="51">
        <v>0</v>
      </c>
      <c r="BA29" s="51">
        <v>0</v>
      </c>
      <c r="BB29" s="51">
        <v>0</v>
      </c>
      <c r="BC29" s="51">
        <v>19730</v>
      </c>
      <c r="BD29" s="51">
        <v>48469</v>
      </c>
      <c r="BE29" s="51">
        <v>65836</v>
      </c>
      <c r="BF29" s="51">
        <v>84494</v>
      </c>
      <c r="BG29" s="51">
        <v>152074</v>
      </c>
      <c r="BH29" s="51">
        <v>182149</v>
      </c>
      <c r="BI29" s="51">
        <v>176198</v>
      </c>
      <c r="BJ29" s="51">
        <v>0</v>
      </c>
      <c r="BK29" s="51">
        <v>0</v>
      </c>
      <c r="BL29" s="51">
        <v>0</v>
      </c>
      <c r="BM29" s="51">
        <v>0</v>
      </c>
      <c r="BN29" s="51">
        <v>0</v>
      </c>
      <c r="BO29" s="51">
        <v>0</v>
      </c>
      <c r="BP29" s="51">
        <v>0</v>
      </c>
      <c r="BQ29" s="51">
        <v>0</v>
      </c>
      <c r="BR29" s="51">
        <v>0</v>
      </c>
      <c r="BS29" s="51">
        <v>0</v>
      </c>
      <c r="BT29" s="51">
        <v>0</v>
      </c>
      <c r="BU29" s="51">
        <v>0</v>
      </c>
      <c r="BV29" s="51">
        <v>0</v>
      </c>
      <c r="BW29" s="51">
        <v>0</v>
      </c>
      <c r="BX29" s="51">
        <v>0</v>
      </c>
    </row>
    <row r="30" spans="1:76">
      <c r="A30">
        <v>35</v>
      </c>
      <c r="B30" s="181">
        <v>0</v>
      </c>
      <c r="C30" s="51">
        <v>0</v>
      </c>
      <c r="D30" s="51">
        <v>0</v>
      </c>
      <c r="E30" s="51">
        <v>0</v>
      </c>
      <c r="F30" s="51">
        <v>0</v>
      </c>
      <c r="G30" s="51">
        <v>0</v>
      </c>
      <c r="H30" s="51">
        <v>0</v>
      </c>
      <c r="I30" s="51">
        <v>0</v>
      </c>
      <c r="J30" s="51">
        <v>0</v>
      </c>
      <c r="K30" s="51">
        <v>0</v>
      </c>
      <c r="L30" s="51">
        <v>0</v>
      </c>
      <c r="M30" s="51">
        <v>0</v>
      </c>
      <c r="N30" s="51">
        <v>0</v>
      </c>
      <c r="O30" s="51">
        <v>0</v>
      </c>
      <c r="P30" s="51">
        <v>0</v>
      </c>
      <c r="Q30" s="51">
        <v>0</v>
      </c>
      <c r="R30" s="51">
        <v>0</v>
      </c>
      <c r="S30" s="51">
        <v>0</v>
      </c>
      <c r="T30" s="51">
        <v>0</v>
      </c>
      <c r="U30" s="51">
        <v>0</v>
      </c>
      <c r="V30" s="51">
        <v>0</v>
      </c>
      <c r="W30" s="51">
        <v>0</v>
      </c>
      <c r="X30" s="51">
        <v>0</v>
      </c>
      <c r="Y30" s="51">
        <v>0</v>
      </c>
      <c r="Z30" s="51">
        <v>0</v>
      </c>
      <c r="AA30" s="51">
        <v>0</v>
      </c>
      <c r="AB30" s="51">
        <v>0</v>
      </c>
      <c r="AC30" s="51">
        <v>0</v>
      </c>
      <c r="AD30" s="51">
        <v>0</v>
      </c>
      <c r="AE30" s="51">
        <v>0</v>
      </c>
      <c r="AF30" s="51">
        <v>0</v>
      </c>
      <c r="AG30" s="51">
        <v>0</v>
      </c>
      <c r="AH30" s="51">
        <v>0</v>
      </c>
      <c r="AI30" s="51">
        <v>0</v>
      </c>
      <c r="AJ30" s="51">
        <v>0</v>
      </c>
      <c r="AK30" s="51">
        <v>0</v>
      </c>
      <c r="AL30" s="51">
        <v>0</v>
      </c>
      <c r="AM30" s="51">
        <v>0</v>
      </c>
      <c r="AN30" s="51">
        <v>0</v>
      </c>
      <c r="AO30" s="51">
        <v>0</v>
      </c>
      <c r="AP30" s="51">
        <v>0</v>
      </c>
      <c r="AQ30" s="51">
        <v>0</v>
      </c>
      <c r="AR30" s="51">
        <v>0</v>
      </c>
      <c r="AS30" s="51">
        <v>0</v>
      </c>
      <c r="AT30" s="51">
        <v>0</v>
      </c>
      <c r="AU30" s="51">
        <v>0</v>
      </c>
      <c r="AV30" s="51">
        <v>0</v>
      </c>
      <c r="AW30" s="51">
        <v>0</v>
      </c>
      <c r="AX30" s="51">
        <v>0</v>
      </c>
      <c r="AY30" s="51">
        <v>0</v>
      </c>
      <c r="AZ30" s="51">
        <v>0</v>
      </c>
      <c r="BA30" s="51">
        <v>0</v>
      </c>
      <c r="BB30" s="51">
        <v>0</v>
      </c>
      <c r="BC30" s="51">
        <v>0</v>
      </c>
      <c r="BD30" s="51">
        <v>0</v>
      </c>
      <c r="BE30" s="51">
        <v>0</v>
      </c>
      <c r="BF30" s="51">
        <v>0</v>
      </c>
      <c r="BG30" s="51">
        <v>0</v>
      </c>
      <c r="BH30" s="51">
        <v>0</v>
      </c>
      <c r="BI30" s="51">
        <v>0</v>
      </c>
      <c r="BJ30" s="51">
        <v>0</v>
      </c>
      <c r="BK30" s="51">
        <v>0</v>
      </c>
      <c r="BL30" s="51">
        <v>0</v>
      </c>
      <c r="BM30" s="51">
        <v>0</v>
      </c>
      <c r="BN30" s="51">
        <v>0</v>
      </c>
      <c r="BO30" s="51">
        <v>0</v>
      </c>
      <c r="BP30" s="51">
        <v>0</v>
      </c>
      <c r="BQ30" s="51">
        <v>0</v>
      </c>
      <c r="BR30" s="51">
        <v>0</v>
      </c>
      <c r="BS30" s="51">
        <v>0</v>
      </c>
      <c r="BT30" s="51">
        <v>0</v>
      </c>
      <c r="BU30" s="51">
        <v>0</v>
      </c>
      <c r="BV30" s="51">
        <v>0</v>
      </c>
      <c r="BW30" s="51">
        <v>0</v>
      </c>
      <c r="BX30" s="51">
        <v>609067.05202312139</v>
      </c>
    </row>
    <row r="31" spans="1:76">
      <c r="A31">
        <v>41</v>
      </c>
      <c r="B31" s="181">
        <v>0</v>
      </c>
      <c r="C31" s="51">
        <v>157</v>
      </c>
      <c r="D31" s="51">
        <v>146</v>
      </c>
      <c r="E31" s="51">
        <v>49</v>
      </c>
      <c r="F31" s="51">
        <v>397</v>
      </c>
      <c r="G31" s="51">
        <v>10</v>
      </c>
      <c r="H31" s="51">
        <v>342</v>
      </c>
      <c r="I31" s="51">
        <v>276</v>
      </c>
      <c r="J31" s="51">
        <v>380</v>
      </c>
      <c r="K31" s="51">
        <v>596</v>
      </c>
      <c r="L31" s="51">
        <v>484</v>
      </c>
      <c r="M31" s="51">
        <v>84</v>
      </c>
      <c r="N31" s="51">
        <v>537</v>
      </c>
      <c r="O31" s="51">
        <v>2854</v>
      </c>
      <c r="P31" s="51">
        <v>3036</v>
      </c>
      <c r="Q31" s="51">
        <v>1314</v>
      </c>
      <c r="R31" s="51">
        <v>1830</v>
      </c>
      <c r="S31" s="51">
        <v>1614</v>
      </c>
      <c r="T31" s="51">
        <v>556</v>
      </c>
      <c r="U31" s="51">
        <v>731</v>
      </c>
      <c r="V31" s="51">
        <v>159</v>
      </c>
      <c r="W31" s="51">
        <v>493</v>
      </c>
      <c r="X31" s="51">
        <v>2712</v>
      </c>
      <c r="Y31" s="51">
        <v>45678</v>
      </c>
      <c r="Z31" s="51">
        <v>4287.2264150943392</v>
      </c>
      <c r="AA31" s="51">
        <v>20002.754716981133</v>
      </c>
      <c r="AB31" s="51">
        <v>70602.792452830196</v>
      </c>
      <c r="AC31" s="51">
        <v>92861.660377358494</v>
      </c>
      <c r="AD31" s="51">
        <v>54641.716981132085</v>
      </c>
      <c r="AE31" s="51">
        <v>8000</v>
      </c>
      <c r="AF31" s="51">
        <v>13000</v>
      </c>
      <c r="AG31" s="51">
        <v>18000</v>
      </c>
      <c r="AH31" s="51">
        <v>7300</v>
      </c>
      <c r="AI31" s="51">
        <v>6000</v>
      </c>
      <c r="AJ31" s="51">
        <v>4900</v>
      </c>
      <c r="AK31" s="51">
        <v>13500</v>
      </c>
      <c r="AL31" s="51">
        <v>45500</v>
      </c>
      <c r="AM31" s="51">
        <v>56500</v>
      </c>
      <c r="AN31" s="51">
        <v>6692.625</v>
      </c>
      <c r="AO31" s="51">
        <v>6410.25</v>
      </c>
      <c r="AP31" s="51">
        <v>7143.3</v>
      </c>
      <c r="AQ31" s="51">
        <v>14807.7</v>
      </c>
      <c r="AR31" s="51">
        <v>9970</v>
      </c>
      <c r="AS31" s="51">
        <v>4715</v>
      </c>
      <c r="AT31" s="51">
        <v>7904</v>
      </c>
      <c r="AU31" s="51">
        <v>7687</v>
      </c>
      <c r="AV31" s="51">
        <v>3762</v>
      </c>
      <c r="AW31" s="51">
        <v>9108</v>
      </c>
      <c r="AX31" s="51">
        <v>10550</v>
      </c>
      <c r="AY31" s="51">
        <v>2617</v>
      </c>
      <c r="AZ31" s="51">
        <v>1943</v>
      </c>
      <c r="BA31" s="51">
        <v>2152</v>
      </c>
      <c r="BB31" s="51">
        <v>1900</v>
      </c>
      <c r="BC31" s="51">
        <v>2023</v>
      </c>
      <c r="BD31" s="51">
        <v>2168</v>
      </c>
      <c r="BE31" s="51">
        <v>4938</v>
      </c>
      <c r="BF31" s="51">
        <v>87122</v>
      </c>
      <c r="BG31" s="51">
        <v>7729</v>
      </c>
      <c r="BH31" s="51">
        <v>8722</v>
      </c>
      <c r="BI31" s="51">
        <v>7933</v>
      </c>
      <c r="BJ31" s="51">
        <v>50682</v>
      </c>
      <c r="BK31" s="51">
        <v>32224</v>
      </c>
      <c r="BL31" s="51">
        <v>142414</v>
      </c>
      <c r="BM31" s="51">
        <v>268040</v>
      </c>
      <c r="BN31" s="51">
        <v>369916</v>
      </c>
      <c r="BO31" s="51">
        <v>251130</v>
      </c>
      <c r="BP31" s="51">
        <v>313954</v>
      </c>
      <c r="BQ31" s="51">
        <v>233950</v>
      </c>
      <c r="BR31" s="51">
        <v>241568</v>
      </c>
      <c r="BS31" s="51">
        <v>103728</v>
      </c>
      <c r="BT31" s="51">
        <v>134674</v>
      </c>
      <c r="BU31" s="51">
        <v>202228</v>
      </c>
      <c r="BV31" s="51">
        <v>261430</v>
      </c>
      <c r="BW31" s="51">
        <v>267602</v>
      </c>
      <c r="BX31" s="51">
        <v>0</v>
      </c>
    </row>
    <row r="32" spans="1:76">
      <c r="A32">
        <v>42</v>
      </c>
      <c r="B32" s="181">
        <v>430</v>
      </c>
      <c r="C32" s="51">
        <v>296</v>
      </c>
      <c r="D32" s="51">
        <v>17</v>
      </c>
      <c r="E32" s="51">
        <v>210</v>
      </c>
      <c r="F32" s="51">
        <v>3408</v>
      </c>
      <c r="G32" s="51">
        <v>7824</v>
      </c>
      <c r="H32" s="51">
        <v>6316</v>
      </c>
      <c r="I32" s="51">
        <v>25035</v>
      </c>
      <c r="J32" s="51">
        <v>22281</v>
      </c>
      <c r="K32" s="51">
        <v>17056</v>
      </c>
      <c r="L32" s="51">
        <v>28116</v>
      </c>
      <c r="M32" s="51">
        <v>3711</v>
      </c>
      <c r="N32" s="51">
        <v>16301</v>
      </c>
      <c r="O32" s="51">
        <v>15348</v>
      </c>
      <c r="P32" s="51">
        <v>10238</v>
      </c>
      <c r="Q32" s="51">
        <v>12276</v>
      </c>
      <c r="R32" s="51">
        <v>1913</v>
      </c>
      <c r="S32" s="51">
        <v>4365</v>
      </c>
      <c r="T32" s="51">
        <v>8181</v>
      </c>
      <c r="U32" s="51">
        <v>9921</v>
      </c>
      <c r="V32" s="51">
        <v>9950</v>
      </c>
      <c r="W32" s="51">
        <v>12998</v>
      </c>
      <c r="X32" s="51">
        <v>5529</v>
      </c>
      <c r="Y32" s="51">
        <v>7892</v>
      </c>
      <c r="Z32" s="51">
        <v>0</v>
      </c>
      <c r="AA32" s="51">
        <v>9186.2830188679254</v>
      </c>
      <c r="AB32" s="51">
        <v>34200.67924528302</v>
      </c>
      <c r="AC32" s="51">
        <v>60567.622641509442</v>
      </c>
      <c r="AD32" s="51">
        <v>12010.754716981133</v>
      </c>
      <c r="AE32" s="51">
        <v>8700</v>
      </c>
      <c r="AF32" s="51">
        <v>3600</v>
      </c>
      <c r="AG32" s="51">
        <v>5700</v>
      </c>
      <c r="AH32" s="51">
        <v>15700</v>
      </c>
      <c r="AI32" s="51">
        <v>12700</v>
      </c>
      <c r="AJ32" s="51">
        <v>17400</v>
      </c>
      <c r="AK32" s="51">
        <v>22000</v>
      </c>
      <c r="AL32" s="51">
        <v>33200</v>
      </c>
      <c r="AM32" s="51">
        <v>47400</v>
      </c>
      <c r="AN32" s="51">
        <v>56268.450000000004</v>
      </c>
      <c r="AO32" s="51">
        <v>32224.724999999999</v>
      </c>
      <c r="AP32" s="51">
        <v>20849.400000000001</v>
      </c>
      <c r="AQ32" s="51">
        <v>27435.825000000001</v>
      </c>
      <c r="AR32" s="51">
        <v>28046</v>
      </c>
      <c r="AS32" s="51">
        <v>23216</v>
      </c>
      <c r="AT32" s="51">
        <v>18665</v>
      </c>
      <c r="AU32" s="51">
        <v>11323</v>
      </c>
      <c r="AV32" s="51">
        <v>18364</v>
      </c>
      <c r="AW32" s="51">
        <v>17910</v>
      </c>
      <c r="AX32" s="51">
        <v>24992</v>
      </c>
      <c r="AY32" s="51">
        <v>19945</v>
      </c>
      <c r="AZ32" s="51">
        <v>15789</v>
      </c>
      <c r="BA32" s="51">
        <v>22863</v>
      </c>
      <c r="BB32" s="51">
        <v>19363</v>
      </c>
      <c r="BC32" s="51">
        <v>27507</v>
      </c>
      <c r="BD32" s="51">
        <v>28903</v>
      </c>
      <c r="BE32" s="51">
        <v>27377</v>
      </c>
      <c r="BF32" s="51">
        <v>35782</v>
      </c>
      <c r="BG32" s="51">
        <v>56310</v>
      </c>
      <c r="BH32" s="51">
        <v>76306</v>
      </c>
      <c r="BI32" s="51">
        <v>77753</v>
      </c>
      <c r="BJ32" s="51">
        <v>100950</v>
      </c>
      <c r="BK32" s="51">
        <v>93877</v>
      </c>
      <c r="BL32" s="51">
        <v>131958</v>
      </c>
      <c r="BM32" s="51">
        <v>220505</v>
      </c>
      <c r="BN32" s="51">
        <v>366164</v>
      </c>
      <c r="BO32" s="51">
        <v>396853</v>
      </c>
      <c r="BP32" s="51">
        <v>281131</v>
      </c>
      <c r="BQ32" s="51">
        <v>493804</v>
      </c>
      <c r="BR32" s="51">
        <v>492918</v>
      </c>
      <c r="BS32" s="51">
        <v>192776</v>
      </c>
      <c r="BT32" s="51">
        <v>266564</v>
      </c>
      <c r="BU32" s="51">
        <v>172478</v>
      </c>
      <c r="BV32" s="51">
        <v>396916</v>
      </c>
      <c r="BW32" s="51">
        <v>255689</v>
      </c>
      <c r="BX32" s="51">
        <v>0</v>
      </c>
    </row>
    <row r="33" spans="1:76">
      <c r="A33">
        <v>43</v>
      </c>
      <c r="B33" s="181">
        <v>0</v>
      </c>
      <c r="C33" s="51">
        <v>0</v>
      </c>
      <c r="D33" s="51">
        <v>42</v>
      </c>
      <c r="E33" s="51">
        <v>995</v>
      </c>
      <c r="F33" s="51">
        <v>1343</v>
      </c>
      <c r="G33" s="51">
        <v>913</v>
      </c>
      <c r="H33" s="51">
        <v>1297</v>
      </c>
      <c r="I33" s="51">
        <v>2665</v>
      </c>
      <c r="J33" s="51">
        <v>2691</v>
      </c>
      <c r="K33" s="51">
        <v>1155</v>
      </c>
      <c r="L33" s="51">
        <v>1129</v>
      </c>
      <c r="M33" s="51">
        <v>260</v>
      </c>
      <c r="N33" s="51">
        <v>420</v>
      </c>
      <c r="O33" s="51">
        <v>422</v>
      </c>
      <c r="P33" s="51">
        <v>4737</v>
      </c>
      <c r="Q33" s="51">
        <v>1035</v>
      </c>
      <c r="R33" s="51">
        <v>481</v>
      </c>
      <c r="S33" s="51">
        <v>1669</v>
      </c>
      <c r="T33" s="51">
        <v>2195</v>
      </c>
      <c r="U33" s="51">
        <v>427</v>
      </c>
      <c r="V33" s="51">
        <v>244</v>
      </c>
      <c r="W33" s="51">
        <v>404</v>
      </c>
      <c r="X33" s="51">
        <v>532</v>
      </c>
      <c r="Y33" s="51">
        <v>569</v>
      </c>
      <c r="Z33" s="51">
        <v>0.339622641509434</v>
      </c>
      <c r="AA33" s="51">
        <v>0</v>
      </c>
      <c r="AB33" s="51">
        <v>5987.5471698113206</v>
      </c>
      <c r="AC33" s="51">
        <v>7943.7735849056608</v>
      </c>
      <c r="AD33" s="51">
        <v>3046.0754716981132</v>
      </c>
      <c r="AE33" s="51">
        <v>4100</v>
      </c>
      <c r="AF33" s="51">
        <v>7300</v>
      </c>
      <c r="AG33" s="51">
        <v>13500</v>
      </c>
      <c r="AH33" s="51">
        <v>14900</v>
      </c>
      <c r="AI33" s="51">
        <v>10300</v>
      </c>
      <c r="AJ33" s="51">
        <v>12300</v>
      </c>
      <c r="AK33" s="51">
        <v>8000</v>
      </c>
      <c r="AL33" s="51">
        <v>10100</v>
      </c>
      <c r="AM33" s="51">
        <v>14500</v>
      </c>
      <c r="AN33" s="51">
        <v>16005.375</v>
      </c>
      <c r="AO33" s="51">
        <v>17759.924999999999</v>
      </c>
      <c r="AP33" s="51">
        <v>21358.799999999999</v>
      </c>
      <c r="AQ33" s="51">
        <v>17187.525000000001</v>
      </c>
      <c r="AR33" s="51">
        <v>18727</v>
      </c>
      <c r="AS33" s="51">
        <v>11618</v>
      </c>
      <c r="AT33" s="51">
        <v>25976</v>
      </c>
      <c r="AU33" s="51">
        <v>14285</v>
      </c>
      <c r="AV33" s="51">
        <v>16208</v>
      </c>
      <c r="AW33" s="51">
        <v>16150</v>
      </c>
      <c r="AX33" s="51">
        <v>21235</v>
      </c>
      <c r="AY33" s="51">
        <v>12074</v>
      </c>
      <c r="AZ33" s="51">
        <v>8306</v>
      </c>
      <c r="BA33" s="51">
        <v>7999</v>
      </c>
      <c r="BB33" s="51">
        <v>5541</v>
      </c>
      <c r="BC33" s="51">
        <v>12050</v>
      </c>
      <c r="BD33" s="51">
        <v>17949</v>
      </c>
      <c r="BE33" s="51">
        <v>14027</v>
      </c>
      <c r="BF33" s="51">
        <v>18212</v>
      </c>
      <c r="BG33" s="51">
        <v>22611</v>
      </c>
      <c r="BH33" s="51">
        <v>38686</v>
      </c>
      <c r="BI33" s="51">
        <v>24542</v>
      </c>
      <c r="BJ33" s="51">
        <v>35064</v>
      </c>
      <c r="BK33" s="51">
        <v>47027</v>
      </c>
      <c r="BL33" s="51">
        <v>105542</v>
      </c>
      <c r="BM33" s="51">
        <v>124530</v>
      </c>
      <c r="BN33" s="51">
        <v>163775</v>
      </c>
      <c r="BO33" s="51">
        <v>140019</v>
      </c>
      <c r="BP33" s="51">
        <v>116110</v>
      </c>
      <c r="BQ33" s="51">
        <v>188317</v>
      </c>
      <c r="BR33" s="51">
        <v>154596</v>
      </c>
      <c r="BS33" s="51">
        <v>93114</v>
      </c>
      <c r="BT33" s="51">
        <v>92113</v>
      </c>
      <c r="BU33" s="51">
        <v>110628</v>
      </c>
      <c r="BV33" s="51">
        <v>125111</v>
      </c>
      <c r="BW33" s="51">
        <v>80238</v>
      </c>
      <c r="BX33" s="51">
        <v>274117.34104046243</v>
      </c>
    </row>
    <row r="34" spans="1:76">
      <c r="A34">
        <v>51</v>
      </c>
      <c r="B34" s="181">
        <v>1979</v>
      </c>
      <c r="C34" s="51">
        <v>12</v>
      </c>
      <c r="D34" s="51">
        <v>101</v>
      </c>
      <c r="E34" s="51">
        <v>3998</v>
      </c>
      <c r="F34" s="51">
        <v>5685</v>
      </c>
      <c r="G34" s="51">
        <v>8581</v>
      </c>
      <c r="H34" s="51">
        <v>15672</v>
      </c>
      <c r="I34" s="51">
        <v>32721</v>
      </c>
      <c r="J34" s="51">
        <v>39314</v>
      </c>
      <c r="K34" s="51">
        <v>34644</v>
      </c>
      <c r="L34" s="51">
        <v>39990</v>
      </c>
      <c r="M34" s="51">
        <v>8724</v>
      </c>
      <c r="N34" s="51">
        <v>42894</v>
      </c>
      <c r="O34" s="51">
        <v>36971</v>
      </c>
      <c r="P34" s="51">
        <v>18398</v>
      </c>
      <c r="Q34" s="51">
        <v>6007</v>
      </c>
      <c r="R34" s="51">
        <v>3360</v>
      </c>
      <c r="S34" s="51">
        <v>4989</v>
      </c>
      <c r="T34" s="51">
        <v>4074</v>
      </c>
      <c r="U34" s="51">
        <v>6542</v>
      </c>
      <c r="V34" s="51">
        <v>4980</v>
      </c>
      <c r="W34" s="51">
        <v>5874</v>
      </c>
      <c r="X34" s="51">
        <v>1949</v>
      </c>
      <c r="Y34" s="51">
        <v>6013</v>
      </c>
      <c r="Z34" s="51">
        <v>110.88679245283021</v>
      </c>
      <c r="AA34" s="51">
        <v>16536.226415094341</v>
      </c>
      <c r="AB34" s="51">
        <v>52852.415094339623</v>
      </c>
      <c r="AC34" s="51">
        <v>87012.509433962259</v>
      </c>
      <c r="AD34" s="51">
        <v>64147.92452830189</v>
      </c>
      <c r="AE34" s="51">
        <v>2500</v>
      </c>
      <c r="AF34" s="51">
        <v>2000</v>
      </c>
      <c r="AG34" s="51">
        <v>4200</v>
      </c>
      <c r="AH34" s="51">
        <v>5200</v>
      </c>
      <c r="AI34" s="51">
        <v>8800</v>
      </c>
      <c r="AJ34" s="51">
        <v>8400</v>
      </c>
      <c r="AK34" s="51">
        <v>14400</v>
      </c>
      <c r="AL34" s="51">
        <v>7600</v>
      </c>
      <c r="AM34" s="51">
        <v>12200</v>
      </c>
      <c r="AN34" s="51">
        <v>16730.099999999999</v>
      </c>
      <c r="AO34" s="51">
        <v>23107.05</v>
      </c>
      <c r="AP34" s="51">
        <v>15590.7</v>
      </c>
      <c r="AQ34" s="51">
        <v>17266.725000000002</v>
      </c>
      <c r="AR34" s="51">
        <v>12872</v>
      </c>
      <c r="AS34" s="51">
        <v>15911</v>
      </c>
      <c r="AT34" s="51">
        <v>12657</v>
      </c>
      <c r="AU34" s="51">
        <v>21823</v>
      </c>
      <c r="AV34" s="51">
        <v>49348</v>
      </c>
      <c r="AW34" s="51">
        <v>67586</v>
      </c>
      <c r="AX34" s="51">
        <v>79245</v>
      </c>
      <c r="AY34" s="51">
        <v>61307</v>
      </c>
      <c r="AZ34" s="51">
        <v>65638</v>
      </c>
      <c r="BA34" s="51">
        <v>68791</v>
      </c>
      <c r="BB34" s="51">
        <v>70294</v>
      </c>
      <c r="BC34" s="51">
        <v>73975</v>
      </c>
      <c r="BD34" s="51">
        <v>73870</v>
      </c>
      <c r="BE34" s="51">
        <v>82086</v>
      </c>
      <c r="BF34" s="51">
        <v>81652</v>
      </c>
      <c r="BG34" s="51">
        <v>126554</v>
      </c>
      <c r="BH34" s="51">
        <v>147052</v>
      </c>
      <c r="BI34" s="51">
        <v>145616</v>
      </c>
      <c r="BJ34" s="51">
        <v>167284</v>
      </c>
      <c r="BK34" s="51">
        <v>212059</v>
      </c>
      <c r="BL34" s="51">
        <v>246305</v>
      </c>
      <c r="BM34" s="51">
        <v>328915</v>
      </c>
      <c r="BN34" s="51">
        <v>345260</v>
      </c>
      <c r="BO34" s="51">
        <v>308539</v>
      </c>
      <c r="BP34" s="51">
        <v>323843</v>
      </c>
      <c r="BQ34" s="51">
        <v>352844</v>
      </c>
      <c r="BR34" s="51">
        <v>435716</v>
      </c>
      <c r="BS34" s="51">
        <v>361187</v>
      </c>
      <c r="BT34" s="51">
        <v>335364</v>
      </c>
      <c r="BU34" s="51">
        <v>358175</v>
      </c>
      <c r="BV34" s="51">
        <v>296426</v>
      </c>
      <c r="BW34" s="51">
        <v>190271</v>
      </c>
      <c r="BX34" s="51">
        <v>309867.05202312139</v>
      </c>
    </row>
    <row r="35" spans="1:76">
      <c r="A35">
        <v>52</v>
      </c>
      <c r="B35" s="181">
        <v>0</v>
      </c>
      <c r="C35" s="51">
        <v>113</v>
      </c>
      <c r="D35" s="51">
        <v>98</v>
      </c>
      <c r="E35" s="51">
        <v>388</v>
      </c>
      <c r="F35" s="51">
        <v>2998</v>
      </c>
      <c r="G35" s="51">
        <v>2009</v>
      </c>
      <c r="H35" s="51">
        <v>4399</v>
      </c>
      <c r="I35" s="51">
        <v>9868</v>
      </c>
      <c r="J35" s="51">
        <v>15372</v>
      </c>
      <c r="K35" s="51">
        <v>10450</v>
      </c>
      <c r="L35" s="51">
        <v>10195</v>
      </c>
      <c r="M35" s="51">
        <v>1625</v>
      </c>
      <c r="N35" s="51">
        <v>18552</v>
      </c>
      <c r="O35" s="51">
        <v>24000</v>
      </c>
      <c r="P35" s="51">
        <v>23780</v>
      </c>
      <c r="Q35" s="51">
        <v>4361</v>
      </c>
      <c r="R35" s="51">
        <v>2778</v>
      </c>
      <c r="S35" s="51">
        <v>5624</v>
      </c>
      <c r="T35" s="51">
        <v>5612</v>
      </c>
      <c r="U35" s="51">
        <v>4518</v>
      </c>
      <c r="V35" s="51">
        <v>4135</v>
      </c>
      <c r="W35" s="51">
        <v>5241</v>
      </c>
      <c r="X35" s="51">
        <v>1528</v>
      </c>
      <c r="Y35" s="51">
        <v>2084</v>
      </c>
      <c r="Z35" s="51">
        <v>0</v>
      </c>
      <c r="AA35" s="51">
        <v>0</v>
      </c>
      <c r="AB35" s="51">
        <v>0</v>
      </c>
      <c r="AC35" s="51">
        <v>0</v>
      </c>
      <c r="AD35" s="51">
        <v>0</v>
      </c>
      <c r="AE35" s="51">
        <v>1200</v>
      </c>
      <c r="AF35" s="51">
        <v>600</v>
      </c>
      <c r="AG35" s="51">
        <v>1800</v>
      </c>
      <c r="AH35" s="51">
        <v>4000</v>
      </c>
      <c r="AI35" s="51">
        <v>2900</v>
      </c>
      <c r="AJ35" s="51">
        <v>2800</v>
      </c>
      <c r="AK35" s="51">
        <v>5100</v>
      </c>
      <c r="AL35" s="51">
        <v>5200</v>
      </c>
      <c r="AM35" s="51">
        <v>4700</v>
      </c>
      <c r="AN35" s="51">
        <v>8832.375</v>
      </c>
      <c r="AO35" s="51">
        <v>14390.55</v>
      </c>
      <c r="AP35" s="51">
        <v>10893.15</v>
      </c>
      <c r="AQ35" s="51">
        <v>12910.05</v>
      </c>
      <c r="AR35" s="51">
        <v>12211</v>
      </c>
      <c r="AS35" s="51">
        <v>18651</v>
      </c>
      <c r="AT35" s="51">
        <v>23545</v>
      </c>
      <c r="AU35" s="51">
        <v>21480</v>
      </c>
      <c r="AV35" s="51">
        <v>26114</v>
      </c>
      <c r="AW35" s="51">
        <v>30834</v>
      </c>
      <c r="AX35" s="51">
        <v>33624</v>
      </c>
      <c r="AY35" s="51">
        <v>41110</v>
      </c>
      <c r="AZ35" s="51">
        <v>37202</v>
      </c>
      <c r="BA35" s="51">
        <v>36535</v>
      </c>
      <c r="BB35" s="51">
        <v>40206</v>
      </c>
      <c r="BC35" s="51">
        <v>41956</v>
      </c>
      <c r="BD35" s="51">
        <v>45560</v>
      </c>
      <c r="BE35" s="51">
        <v>45952</v>
      </c>
      <c r="BF35" s="51">
        <v>33353</v>
      </c>
      <c r="BG35" s="51">
        <v>72133</v>
      </c>
      <c r="BH35" s="51">
        <v>113589</v>
      </c>
      <c r="BI35" s="51">
        <v>79775</v>
      </c>
      <c r="BJ35" s="51">
        <v>85689</v>
      </c>
      <c r="BK35" s="51">
        <v>74262</v>
      </c>
      <c r="BL35" s="51">
        <v>88505</v>
      </c>
      <c r="BM35" s="51">
        <v>118783</v>
      </c>
      <c r="BN35" s="51">
        <v>153832</v>
      </c>
      <c r="BO35" s="51">
        <v>132733</v>
      </c>
      <c r="BP35" s="51">
        <v>157133</v>
      </c>
      <c r="BQ35" s="51">
        <v>181627</v>
      </c>
      <c r="BR35" s="51">
        <v>156687</v>
      </c>
      <c r="BS35" s="51">
        <v>116221</v>
      </c>
      <c r="BT35" s="51">
        <v>141642</v>
      </c>
      <c r="BU35" s="51">
        <v>125952</v>
      </c>
      <c r="BV35" s="51">
        <v>148902</v>
      </c>
      <c r="BW35" s="51">
        <v>100572</v>
      </c>
      <c r="BX35" s="51">
        <v>470922.54335260118</v>
      </c>
    </row>
    <row r="36" spans="1:76">
      <c r="A36">
        <v>53</v>
      </c>
      <c r="B36" s="181">
        <v>1059</v>
      </c>
      <c r="C36" s="51">
        <v>101</v>
      </c>
      <c r="D36" s="51">
        <v>781</v>
      </c>
      <c r="E36" s="51">
        <v>2618</v>
      </c>
      <c r="F36" s="51">
        <v>7280</v>
      </c>
      <c r="G36" s="51">
        <v>30348</v>
      </c>
      <c r="H36" s="51">
        <v>43058</v>
      </c>
      <c r="I36" s="51">
        <v>99184</v>
      </c>
      <c r="J36" s="51">
        <v>98852</v>
      </c>
      <c r="K36" s="51">
        <v>81935</v>
      </c>
      <c r="L36" s="51">
        <v>96185</v>
      </c>
      <c r="M36" s="51">
        <v>16543</v>
      </c>
      <c r="N36" s="51">
        <v>47571</v>
      </c>
      <c r="O36" s="51">
        <v>37745</v>
      </c>
      <c r="P36" s="51">
        <v>5636</v>
      </c>
      <c r="Q36" s="51">
        <v>4580</v>
      </c>
      <c r="R36" s="51">
        <v>4006</v>
      </c>
      <c r="S36" s="51">
        <v>7306</v>
      </c>
      <c r="T36" s="51">
        <v>7981</v>
      </c>
      <c r="U36" s="51">
        <v>9253</v>
      </c>
      <c r="V36" s="51">
        <v>3772</v>
      </c>
      <c r="W36" s="51">
        <v>5739</v>
      </c>
      <c r="X36" s="51">
        <v>675</v>
      </c>
      <c r="Y36" s="51">
        <v>5030</v>
      </c>
      <c r="Z36" s="51">
        <v>1464.5037735849057</v>
      </c>
      <c r="AA36" s="51">
        <v>0</v>
      </c>
      <c r="AB36" s="51">
        <v>0</v>
      </c>
      <c r="AC36" s="51">
        <v>0</v>
      </c>
      <c r="AD36" s="51">
        <v>0</v>
      </c>
      <c r="AE36" s="51">
        <v>800</v>
      </c>
      <c r="AF36" s="51">
        <v>800</v>
      </c>
      <c r="AG36" s="51">
        <v>3200</v>
      </c>
      <c r="AH36" s="51">
        <v>6500</v>
      </c>
      <c r="AI36" s="51">
        <v>7500</v>
      </c>
      <c r="AJ36" s="51">
        <v>4200</v>
      </c>
      <c r="AK36" s="51">
        <v>2600</v>
      </c>
      <c r="AL36" s="51">
        <v>3900</v>
      </c>
      <c r="AM36" s="51">
        <v>9200</v>
      </c>
      <c r="AN36" s="51">
        <v>6760.8</v>
      </c>
      <c r="AO36" s="51">
        <v>12038.4</v>
      </c>
      <c r="AP36" s="51">
        <v>13794.75</v>
      </c>
      <c r="AQ36" s="51">
        <v>17991.225000000002</v>
      </c>
      <c r="AR36" s="51">
        <v>23247</v>
      </c>
      <c r="AS36" s="51">
        <v>22260</v>
      </c>
      <c r="AT36" s="51">
        <v>22543</v>
      </c>
      <c r="AU36" s="51">
        <v>23354</v>
      </c>
      <c r="AV36" s="51">
        <v>28929</v>
      </c>
      <c r="AW36" s="51">
        <v>36490</v>
      </c>
      <c r="AX36" s="51">
        <v>44691</v>
      </c>
      <c r="AY36" s="51">
        <v>52660</v>
      </c>
      <c r="AZ36" s="51">
        <v>70309</v>
      </c>
      <c r="BA36" s="51">
        <v>87073</v>
      </c>
      <c r="BB36" s="51">
        <v>102227</v>
      </c>
      <c r="BC36" s="51">
        <v>121346</v>
      </c>
      <c r="BD36" s="51">
        <v>137810</v>
      </c>
      <c r="BE36" s="51">
        <v>146802</v>
      </c>
      <c r="BF36" s="51">
        <v>145443</v>
      </c>
      <c r="BG36" s="51">
        <v>198036</v>
      </c>
      <c r="BH36" s="51">
        <v>228827</v>
      </c>
      <c r="BI36" s="51">
        <v>252397</v>
      </c>
      <c r="BJ36" s="51">
        <v>262446</v>
      </c>
      <c r="BK36" s="51">
        <v>275667</v>
      </c>
      <c r="BL36" s="51">
        <v>310794</v>
      </c>
      <c r="BM36" s="51">
        <v>417306</v>
      </c>
      <c r="BN36" s="51">
        <v>482565</v>
      </c>
      <c r="BO36" s="51">
        <v>389300</v>
      </c>
      <c r="BP36" s="51">
        <v>416875</v>
      </c>
      <c r="BQ36" s="51">
        <v>426273</v>
      </c>
      <c r="BR36" s="51">
        <v>448380</v>
      </c>
      <c r="BS36" s="51">
        <v>463124</v>
      </c>
      <c r="BT36" s="51">
        <v>514627</v>
      </c>
      <c r="BU36" s="51">
        <v>592971</v>
      </c>
      <c r="BV36" s="51">
        <v>630966</v>
      </c>
      <c r="BW36" s="51">
        <v>483188</v>
      </c>
      <c r="BX36" s="51">
        <v>313151.44508670521</v>
      </c>
    </row>
    <row r="37" spans="1:76">
      <c r="A37">
        <v>54</v>
      </c>
      <c r="B37" s="181">
        <v>516</v>
      </c>
      <c r="C37" s="51">
        <v>918</v>
      </c>
      <c r="D37" s="51">
        <v>1752</v>
      </c>
      <c r="E37" s="51">
        <v>8159</v>
      </c>
      <c r="F37" s="51">
        <v>18219</v>
      </c>
      <c r="G37" s="51">
        <v>8937</v>
      </c>
      <c r="H37" s="51">
        <v>4119</v>
      </c>
      <c r="I37" s="51">
        <v>17065</v>
      </c>
      <c r="J37" s="51">
        <v>15216</v>
      </c>
      <c r="K37" s="51">
        <v>8935</v>
      </c>
      <c r="L37" s="51">
        <v>13551</v>
      </c>
      <c r="M37" s="51">
        <v>2317</v>
      </c>
      <c r="N37" s="51">
        <v>8236</v>
      </c>
      <c r="O37" s="51">
        <v>10366</v>
      </c>
      <c r="P37" s="51">
        <v>5172</v>
      </c>
      <c r="Q37" s="51">
        <v>2846</v>
      </c>
      <c r="R37" s="51">
        <v>6951</v>
      </c>
      <c r="S37" s="51">
        <v>9282</v>
      </c>
      <c r="T37" s="51">
        <v>8261</v>
      </c>
      <c r="U37" s="51">
        <v>8027</v>
      </c>
      <c r="V37" s="51">
        <v>1653</v>
      </c>
      <c r="W37" s="51">
        <v>3579</v>
      </c>
      <c r="X37" s="51">
        <v>1921</v>
      </c>
      <c r="Y37" s="51">
        <v>1585</v>
      </c>
      <c r="Z37" s="51">
        <v>3098.7000000000003</v>
      </c>
      <c r="AA37" s="51">
        <v>3379.2452830188681</v>
      </c>
      <c r="AB37" s="51">
        <v>10776.056603773584</v>
      </c>
      <c r="AC37" s="51">
        <v>15093.509433962266</v>
      </c>
      <c r="AD37" s="51">
        <v>10143.169811320755</v>
      </c>
      <c r="AE37" s="51">
        <v>700</v>
      </c>
      <c r="AF37" s="51">
        <v>300</v>
      </c>
      <c r="AG37" s="51">
        <v>1500</v>
      </c>
      <c r="AH37" s="51">
        <v>2800</v>
      </c>
      <c r="AI37" s="51">
        <v>1400</v>
      </c>
      <c r="AJ37" s="51">
        <v>1300</v>
      </c>
      <c r="AK37" s="51">
        <v>1200</v>
      </c>
      <c r="AL37" s="51">
        <v>1000</v>
      </c>
      <c r="AM37" s="51">
        <v>1700</v>
      </c>
      <c r="AN37" s="51">
        <v>2861.1</v>
      </c>
      <c r="AO37" s="51">
        <v>5316.75</v>
      </c>
      <c r="AP37" s="51">
        <v>11439.675000000001</v>
      </c>
      <c r="AQ37" s="51">
        <v>22475.025000000001</v>
      </c>
      <c r="AR37" s="51">
        <v>23897</v>
      </c>
      <c r="AS37" s="51">
        <v>27524</v>
      </c>
      <c r="AT37" s="51">
        <v>40943</v>
      </c>
      <c r="AU37" s="51">
        <v>65864</v>
      </c>
      <c r="AV37" s="51">
        <v>86078</v>
      </c>
      <c r="AW37" s="51">
        <v>99259</v>
      </c>
      <c r="AX37" s="51">
        <v>111026</v>
      </c>
      <c r="AY37" s="51">
        <v>132788</v>
      </c>
      <c r="AZ37" s="51">
        <v>183877</v>
      </c>
      <c r="BA37" s="51">
        <v>221229</v>
      </c>
      <c r="BB37" s="51">
        <v>237078</v>
      </c>
      <c r="BC37" s="51">
        <v>253128</v>
      </c>
      <c r="BD37" s="51">
        <v>314861</v>
      </c>
      <c r="BE37" s="51">
        <v>363511</v>
      </c>
      <c r="BF37" s="51">
        <v>354668</v>
      </c>
      <c r="BG37" s="51">
        <v>360219</v>
      </c>
      <c r="BH37" s="51">
        <v>467606</v>
      </c>
      <c r="BI37" s="51">
        <v>521481</v>
      </c>
      <c r="BJ37" s="51">
        <v>601219</v>
      </c>
      <c r="BK37" s="51">
        <v>672183</v>
      </c>
      <c r="BL37" s="51">
        <v>772993</v>
      </c>
      <c r="BM37" s="51">
        <v>971824</v>
      </c>
      <c r="BN37" s="51">
        <v>1351298</v>
      </c>
      <c r="BO37" s="51">
        <v>1412202</v>
      </c>
      <c r="BP37" s="51">
        <v>1408208</v>
      </c>
      <c r="BQ37" s="51">
        <v>1569132</v>
      </c>
      <c r="BR37" s="51">
        <v>1711934</v>
      </c>
      <c r="BS37" s="51">
        <v>1749446</v>
      </c>
      <c r="BT37" s="51">
        <v>1888439</v>
      </c>
      <c r="BU37" s="51">
        <v>2038918</v>
      </c>
      <c r="BV37" s="51">
        <v>3106267</v>
      </c>
      <c r="BW37" s="51">
        <v>3691127</v>
      </c>
      <c r="BX37" s="51">
        <v>1383996.5317919075</v>
      </c>
    </row>
    <row r="38" spans="1:76">
      <c r="A38">
        <v>55</v>
      </c>
      <c r="B38" s="18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v>558194.21965317917</v>
      </c>
    </row>
    <row r="39" spans="1:76">
      <c r="A39">
        <v>56</v>
      </c>
      <c r="B39" s="181">
        <v>0</v>
      </c>
      <c r="C39" s="51">
        <v>0</v>
      </c>
      <c r="D39" s="51">
        <v>0</v>
      </c>
      <c r="E39" s="51">
        <v>296</v>
      </c>
      <c r="F39" s="51">
        <v>5267</v>
      </c>
      <c r="G39" s="51">
        <v>5680</v>
      </c>
      <c r="H39" s="51">
        <v>8801</v>
      </c>
      <c r="I39" s="51">
        <v>4881</v>
      </c>
      <c r="J39" s="51">
        <v>9496</v>
      </c>
      <c r="K39" s="51">
        <v>10494</v>
      </c>
      <c r="L39" s="51">
        <v>36800</v>
      </c>
      <c r="M39" s="51">
        <v>9435</v>
      </c>
      <c r="N39" s="51">
        <v>41409</v>
      </c>
      <c r="O39" s="51">
        <v>38299</v>
      </c>
      <c r="P39" s="51">
        <v>12707</v>
      </c>
      <c r="Q39" s="51">
        <v>1923</v>
      </c>
      <c r="R39" s="51">
        <v>226</v>
      </c>
      <c r="S39" s="51">
        <v>16</v>
      </c>
      <c r="T39" s="51">
        <v>393</v>
      </c>
      <c r="U39" s="51">
        <v>646</v>
      </c>
      <c r="V39" s="51">
        <v>370</v>
      </c>
      <c r="W39" s="51">
        <v>0</v>
      </c>
      <c r="X39" s="51">
        <v>0</v>
      </c>
      <c r="Y39" s="51">
        <v>0</v>
      </c>
      <c r="Z39" s="51">
        <v>0</v>
      </c>
      <c r="AA39" s="51">
        <v>0</v>
      </c>
      <c r="AB39" s="51">
        <v>0</v>
      </c>
      <c r="AC39" s="51">
        <v>0</v>
      </c>
      <c r="AD39" s="51">
        <v>0</v>
      </c>
      <c r="AE39" s="51">
        <v>0</v>
      </c>
      <c r="AF39" s="51">
        <v>0</v>
      </c>
      <c r="AG39" s="51">
        <v>0</v>
      </c>
      <c r="AH39" s="51">
        <v>0</v>
      </c>
      <c r="AI39" s="51">
        <v>0</v>
      </c>
      <c r="AJ39" s="51">
        <v>1700</v>
      </c>
      <c r="AK39" s="51">
        <v>800</v>
      </c>
      <c r="AL39" s="51">
        <v>1800</v>
      </c>
      <c r="AM39" s="51">
        <v>2900</v>
      </c>
      <c r="AN39" s="51">
        <v>3940.2</v>
      </c>
      <c r="AO39" s="51">
        <v>4029.3</v>
      </c>
      <c r="AP39" s="51">
        <v>7934.1750000000002</v>
      </c>
      <c r="AQ39" s="51">
        <v>9418.2749999999996</v>
      </c>
      <c r="AR39" s="51">
        <v>8375</v>
      </c>
      <c r="AS39" s="51">
        <v>9129</v>
      </c>
      <c r="AT39" s="51">
        <v>5814</v>
      </c>
      <c r="AU39" s="51">
        <v>13969</v>
      </c>
      <c r="AV39" s="51">
        <v>37733</v>
      </c>
      <c r="AW39" s="51">
        <v>52760</v>
      </c>
      <c r="AX39" s="51">
        <v>38618</v>
      </c>
      <c r="AY39" s="51">
        <v>31913</v>
      </c>
      <c r="AZ39" s="51">
        <v>32022</v>
      </c>
      <c r="BA39" s="51">
        <v>38431</v>
      </c>
      <c r="BB39" s="51">
        <v>45989</v>
      </c>
      <c r="BC39" s="51">
        <v>43009</v>
      </c>
      <c r="BD39" s="51">
        <v>46123</v>
      </c>
      <c r="BE39" s="51">
        <v>57780</v>
      </c>
      <c r="BF39" s="51">
        <v>57397</v>
      </c>
      <c r="BG39" s="51">
        <v>87438</v>
      </c>
      <c r="BH39" s="51">
        <v>125923</v>
      </c>
      <c r="BI39" s="51">
        <v>103693</v>
      </c>
      <c r="BJ39" s="51">
        <v>109080</v>
      </c>
      <c r="BK39" s="51">
        <v>125200</v>
      </c>
      <c r="BL39" s="51">
        <v>148611</v>
      </c>
      <c r="BM39" s="51">
        <v>272554</v>
      </c>
      <c r="BN39" s="51">
        <v>275132</v>
      </c>
      <c r="BO39" s="51">
        <v>258596</v>
      </c>
      <c r="BP39" s="51">
        <v>309792</v>
      </c>
      <c r="BQ39" s="51">
        <v>403457</v>
      </c>
      <c r="BR39" s="51">
        <v>695936</v>
      </c>
      <c r="BS39" s="51">
        <v>621254</v>
      </c>
      <c r="BT39" s="51">
        <v>591565</v>
      </c>
      <c r="BU39" s="51">
        <v>499192</v>
      </c>
      <c r="BV39" s="51">
        <v>393990</v>
      </c>
      <c r="BW39" s="51">
        <v>409902</v>
      </c>
      <c r="BX39" s="51">
        <v>6165.3179190751443</v>
      </c>
    </row>
    <row r="40" spans="1:76">
      <c r="A40">
        <v>57</v>
      </c>
      <c r="B40" s="181"/>
      <c r="C40" s="51"/>
      <c r="D40" s="51"/>
      <c r="E40" s="51"/>
      <c r="F40" s="51"/>
      <c r="G40" s="51"/>
      <c r="H40" s="51"/>
      <c r="I40" s="51"/>
      <c r="J40" s="51"/>
      <c r="K40" s="51"/>
      <c r="L40" s="51"/>
      <c r="M40" s="51"/>
      <c r="N40" s="51"/>
      <c r="O40" s="51"/>
      <c r="P40" s="51"/>
      <c r="Q40" s="51"/>
      <c r="R40" s="51"/>
      <c r="S40" s="51"/>
      <c r="T40" s="51"/>
      <c r="U40" s="51"/>
      <c r="V40" s="51"/>
      <c r="W40" s="51"/>
      <c r="X40" s="51"/>
      <c r="Y40" s="51"/>
      <c r="Z40" s="51">
        <v>0</v>
      </c>
      <c r="AA40" s="51">
        <v>0</v>
      </c>
      <c r="AB40" s="51">
        <v>0</v>
      </c>
      <c r="AC40" s="51">
        <v>0</v>
      </c>
      <c r="AD40" s="51">
        <v>0</v>
      </c>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v>0</v>
      </c>
    </row>
    <row r="41" spans="1:76">
      <c r="A41">
        <v>58</v>
      </c>
      <c r="B41" s="181">
        <v>0</v>
      </c>
      <c r="C41" s="51">
        <v>0</v>
      </c>
      <c r="D41" s="51">
        <v>0</v>
      </c>
      <c r="E41" s="51">
        <v>307</v>
      </c>
      <c r="F41" s="51">
        <v>56</v>
      </c>
      <c r="G41" s="51">
        <v>84</v>
      </c>
      <c r="H41" s="51">
        <v>240</v>
      </c>
      <c r="I41" s="51">
        <v>3221</v>
      </c>
      <c r="J41" s="51">
        <v>3676</v>
      </c>
      <c r="K41" s="51">
        <v>4582</v>
      </c>
      <c r="L41" s="51">
        <v>8414</v>
      </c>
      <c r="M41" s="51">
        <v>895</v>
      </c>
      <c r="N41" s="51">
        <v>3738</v>
      </c>
      <c r="O41" s="51">
        <v>3346</v>
      </c>
      <c r="P41" s="51">
        <v>1941</v>
      </c>
      <c r="Q41" s="51">
        <v>641</v>
      </c>
      <c r="R41" s="51">
        <v>167</v>
      </c>
      <c r="S41" s="51">
        <v>355</v>
      </c>
      <c r="T41" s="51">
        <v>649</v>
      </c>
      <c r="U41" s="51">
        <v>888</v>
      </c>
      <c r="V41" s="51">
        <v>885</v>
      </c>
      <c r="W41" s="51">
        <v>1436</v>
      </c>
      <c r="X41" s="51">
        <v>438</v>
      </c>
      <c r="Y41" s="51">
        <v>1403</v>
      </c>
      <c r="Z41" s="51">
        <v>0</v>
      </c>
      <c r="AA41" s="51">
        <v>0</v>
      </c>
      <c r="AB41" s="51">
        <v>0</v>
      </c>
      <c r="AC41" s="51">
        <v>0</v>
      </c>
      <c r="AD41" s="51">
        <v>0</v>
      </c>
      <c r="AE41" s="51">
        <v>100</v>
      </c>
      <c r="AF41" s="51">
        <v>0</v>
      </c>
      <c r="AG41" s="51">
        <v>100</v>
      </c>
      <c r="AH41" s="51">
        <v>600</v>
      </c>
      <c r="AI41" s="51">
        <v>1500</v>
      </c>
      <c r="AJ41" s="51">
        <v>6400</v>
      </c>
      <c r="AK41" s="51">
        <v>6200</v>
      </c>
      <c r="AL41" s="51">
        <v>4900</v>
      </c>
      <c r="AM41" s="51">
        <v>8400</v>
      </c>
      <c r="AN41" s="51">
        <v>6809.4</v>
      </c>
      <c r="AO41" s="51">
        <v>10049.4</v>
      </c>
      <c r="AP41" s="51">
        <v>9924.2999999999993</v>
      </c>
      <c r="AQ41" s="51">
        <v>14351.625</v>
      </c>
      <c r="AR41" s="51">
        <v>18304</v>
      </c>
      <c r="AS41" s="51">
        <v>26689</v>
      </c>
      <c r="AT41" s="51">
        <v>29223</v>
      </c>
      <c r="AU41" s="51">
        <v>40176</v>
      </c>
      <c r="AV41" s="51">
        <v>46209</v>
      </c>
      <c r="AW41" s="51">
        <v>47136</v>
      </c>
      <c r="AX41" s="51">
        <v>55149</v>
      </c>
      <c r="AY41" s="51">
        <v>45296</v>
      </c>
      <c r="AZ41" s="51">
        <v>59043</v>
      </c>
      <c r="BA41" s="51">
        <v>66320</v>
      </c>
      <c r="BB41" s="51">
        <v>73412</v>
      </c>
      <c r="BC41" s="51">
        <v>78048</v>
      </c>
      <c r="BD41" s="51">
        <v>79045</v>
      </c>
      <c r="BE41" s="51">
        <v>96516</v>
      </c>
      <c r="BF41" s="51">
        <v>98720</v>
      </c>
      <c r="BG41" s="51">
        <v>292468</v>
      </c>
      <c r="BH41" s="51">
        <v>216900</v>
      </c>
      <c r="BI41" s="51">
        <v>200576</v>
      </c>
      <c r="BJ41" s="51">
        <v>231863</v>
      </c>
      <c r="BK41" s="51">
        <v>261776</v>
      </c>
      <c r="BL41" s="51">
        <v>334235</v>
      </c>
      <c r="BM41" s="51">
        <v>504179</v>
      </c>
      <c r="BN41" s="51">
        <v>500252</v>
      </c>
      <c r="BO41" s="51">
        <v>389904</v>
      </c>
      <c r="BP41" s="51">
        <v>405858</v>
      </c>
      <c r="BQ41" s="51">
        <v>475110</v>
      </c>
      <c r="BR41" s="51">
        <v>564470</v>
      </c>
      <c r="BS41" s="51">
        <v>522192</v>
      </c>
      <c r="BT41" s="51">
        <v>578847</v>
      </c>
      <c r="BU41" s="51">
        <v>723792</v>
      </c>
      <c r="BV41" s="51">
        <v>1013657</v>
      </c>
      <c r="BW41" s="51">
        <v>717755</v>
      </c>
      <c r="BX41" s="51">
        <v>1041575.7225433526</v>
      </c>
    </row>
    <row r="42" spans="1:76">
      <c r="A42">
        <v>59</v>
      </c>
      <c r="B42" s="181">
        <v>0</v>
      </c>
      <c r="C42" s="51">
        <v>0</v>
      </c>
      <c r="D42" s="51">
        <v>0</v>
      </c>
      <c r="E42" s="51">
        <v>0</v>
      </c>
      <c r="F42" s="51">
        <v>66</v>
      </c>
      <c r="G42" s="51">
        <v>52</v>
      </c>
      <c r="H42" s="51">
        <v>0</v>
      </c>
      <c r="I42" s="51">
        <v>0</v>
      </c>
      <c r="J42" s="51">
        <v>0</v>
      </c>
      <c r="K42" s="51">
        <v>653</v>
      </c>
      <c r="L42" s="51">
        <v>568</v>
      </c>
      <c r="M42" s="51">
        <v>40</v>
      </c>
      <c r="N42" s="51">
        <v>174</v>
      </c>
      <c r="O42" s="51">
        <v>28</v>
      </c>
      <c r="P42" s="51">
        <v>0</v>
      </c>
      <c r="Q42" s="51">
        <v>366</v>
      </c>
      <c r="R42" s="51">
        <v>0</v>
      </c>
      <c r="S42" s="51">
        <v>5</v>
      </c>
      <c r="T42" s="51">
        <v>8</v>
      </c>
      <c r="U42" s="51">
        <v>13</v>
      </c>
      <c r="V42" s="51">
        <v>12</v>
      </c>
      <c r="W42" s="51">
        <v>0</v>
      </c>
      <c r="X42" s="51">
        <v>0</v>
      </c>
      <c r="Y42" s="51">
        <v>0</v>
      </c>
      <c r="Z42" s="51">
        <v>0</v>
      </c>
      <c r="AA42" s="51">
        <v>0</v>
      </c>
      <c r="AB42" s="51">
        <v>0</v>
      </c>
      <c r="AC42" s="51">
        <v>0</v>
      </c>
      <c r="AD42" s="51">
        <v>0</v>
      </c>
      <c r="AE42" s="51">
        <v>0</v>
      </c>
      <c r="AF42" s="51">
        <v>0</v>
      </c>
      <c r="AG42" s="51">
        <v>0</v>
      </c>
      <c r="AH42" s="51">
        <v>0</v>
      </c>
      <c r="AI42" s="51">
        <v>0</v>
      </c>
      <c r="AJ42" s="51">
        <v>0</v>
      </c>
      <c r="AK42" s="51">
        <v>0</v>
      </c>
      <c r="AL42" s="51">
        <v>0</v>
      </c>
      <c r="AM42" s="51">
        <v>0</v>
      </c>
      <c r="AN42" s="51">
        <v>0</v>
      </c>
      <c r="AO42" s="51">
        <v>0</v>
      </c>
      <c r="AP42" s="51">
        <v>0</v>
      </c>
      <c r="AQ42" s="51">
        <v>0</v>
      </c>
      <c r="AR42" s="51">
        <v>0</v>
      </c>
      <c r="AS42" s="51">
        <v>0</v>
      </c>
      <c r="AT42" s="51">
        <v>0</v>
      </c>
      <c r="AU42" s="51">
        <v>0</v>
      </c>
      <c r="AV42" s="51">
        <v>0</v>
      </c>
      <c r="AW42" s="51">
        <v>0</v>
      </c>
      <c r="AX42" s="51">
        <v>0</v>
      </c>
      <c r="AY42" s="51">
        <v>0</v>
      </c>
      <c r="AZ42" s="51">
        <v>0</v>
      </c>
      <c r="BA42" s="51">
        <v>0</v>
      </c>
      <c r="BB42" s="51">
        <v>0</v>
      </c>
      <c r="BC42" s="51">
        <v>0</v>
      </c>
      <c r="BD42" s="51">
        <v>0</v>
      </c>
      <c r="BE42" s="51">
        <v>0</v>
      </c>
      <c r="BF42" s="51">
        <v>0</v>
      </c>
      <c r="BG42" s="51">
        <v>0</v>
      </c>
      <c r="BH42" s="51">
        <v>0</v>
      </c>
      <c r="BI42" s="51">
        <v>0</v>
      </c>
      <c r="BJ42" s="51">
        <v>0</v>
      </c>
      <c r="BK42" s="51">
        <v>0</v>
      </c>
      <c r="BL42" s="51">
        <v>0</v>
      </c>
      <c r="BM42" s="51">
        <v>0</v>
      </c>
      <c r="BN42" s="51">
        <v>0</v>
      </c>
      <c r="BO42" s="51">
        <v>0</v>
      </c>
      <c r="BP42" s="51">
        <v>0</v>
      </c>
      <c r="BQ42" s="51">
        <v>0</v>
      </c>
      <c r="BR42" s="51">
        <v>0</v>
      </c>
      <c r="BS42" s="51">
        <v>0</v>
      </c>
      <c r="BT42" s="51">
        <v>0</v>
      </c>
      <c r="BU42" s="51">
        <v>0</v>
      </c>
      <c r="BV42" s="51">
        <v>0</v>
      </c>
      <c r="BW42" s="51">
        <v>0</v>
      </c>
      <c r="BX42" s="51">
        <v>922708.67052023124</v>
      </c>
    </row>
    <row r="43" spans="1:76">
      <c r="A43">
        <v>61</v>
      </c>
      <c r="B43" s="181">
        <v>139</v>
      </c>
      <c r="C43" s="51">
        <v>0</v>
      </c>
      <c r="D43" s="51">
        <v>0</v>
      </c>
      <c r="E43" s="51">
        <v>0</v>
      </c>
      <c r="F43" s="51">
        <v>42</v>
      </c>
      <c r="G43" s="51">
        <v>209</v>
      </c>
      <c r="H43" s="51">
        <v>7228</v>
      </c>
      <c r="I43" s="51">
        <v>4754</v>
      </c>
      <c r="J43" s="51">
        <v>874</v>
      </c>
      <c r="K43" s="51">
        <v>10141</v>
      </c>
      <c r="L43" s="51">
        <v>19189</v>
      </c>
      <c r="M43" s="51">
        <v>13822</v>
      </c>
      <c r="N43" s="51">
        <v>33011</v>
      </c>
      <c r="O43" s="51">
        <v>17419</v>
      </c>
      <c r="P43" s="51">
        <v>15331</v>
      </c>
      <c r="Q43" s="51">
        <v>21158</v>
      </c>
      <c r="R43" s="51">
        <v>23912</v>
      </c>
      <c r="S43" s="51">
        <v>28171</v>
      </c>
      <c r="T43" s="51">
        <v>19115</v>
      </c>
      <c r="U43" s="51">
        <v>24328</v>
      </c>
      <c r="V43" s="51">
        <v>17757</v>
      </c>
      <c r="W43" s="51">
        <v>9589</v>
      </c>
      <c r="X43" s="51">
        <v>10098</v>
      </c>
      <c r="Y43" s="51">
        <v>10611</v>
      </c>
      <c r="Z43" s="51">
        <v>12947.943396226417</v>
      </c>
      <c r="AA43" s="51">
        <v>0</v>
      </c>
      <c r="AB43" s="51">
        <v>0</v>
      </c>
      <c r="AC43" s="51">
        <v>0</v>
      </c>
      <c r="AD43" s="51">
        <v>0</v>
      </c>
      <c r="AE43" s="51">
        <v>0</v>
      </c>
      <c r="AF43" s="51">
        <v>0</v>
      </c>
      <c r="AG43" s="51">
        <v>0</v>
      </c>
      <c r="AH43" s="51">
        <v>0</v>
      </c>
      <c r="AI43" s="51">
        <v>0</v>
      </c>
      <c r="AJ43" s="51">
        <v>0</v>
      </c>
      <c r="AK43" s="51">
        <v>0</v>
      </c>
      <c r="AL43" s="51">
        <v>0</v>
      </c>
      <c r="AM43" s="51">
        <v>0</v>
      </c>
      <c r="AN43" s="51">
        <v>3965.1750000000002</v>
      </c>
      <c r="AO43" s="51">
        <v>4009.7249999999999</v>
      </c>
      <c r="AP43" s="51">
        <v>3121.2</v>
      </c>
      <c r="AQ43" s="51">
        <v>2918.7000000000003</v>
      </c>
      <c r="AR43" s="51">
        <v>3312</v>
      </c>
      <c r="AS43" s="51">
        <v>2291</v>
      </c>
      <c r="AT43" s="51">
        <v>2495</v>
      </c>
      <c r="AU43" s="51">
        <v>2016</v>
      </c>
      <c r="AV43" s="51">
        <v>1834</v>
      </c>
      <c r="AW43" s="51">
        <v>1577</v>
      </c>
      <c r="AX43" s="51">
        <v>1393</v>
      </c>
      <c r="AY43" s="51">
        <v>1199</v>
      </c>
      <c r="AZ43" s="51">
        <v>3886</v>
      </c>
      <c r="BA43" s="51">
        <v>4302</v>
      </c>
      <c r="BB43" s="51">
        <v>1573</v>
      </c>
      <c r="BC43" s="51">
        <v>1710</v>
      </c>
      <c r="BD43" s="51">
        <v>4539</v>
      </c>
      <c r="BE43" s="51">
        <v>1201</v>
      </c>
      <c r="BF43" s="51">
        <v>1111</v>
      </c>
      <c r="BG43" s="51">
        <v>5172</v>
      </c>
      <c r="BH43" s="51">
        <v>1437</v>
      </c>
      <c r="BI43" s="51">
        <v>1615</v>
      </c>
      <c r="BJ43" s="51">
        <v>2201</v>
      </c>
      <c r="BK43" s="51">
        <v>1862</v>
      </c>
      <c r="BL43" s="51">
        <v>2094</v>
      </c>
      <c r="BM43" s="51">
        <v>3137</v>
      </c>
      <c r="BN43" s="51">
        <v>2504</v>
      </c>
      <c r="BO43" s="51">
        <v>1539</v>
      </c>
      <c r="BP43" s="51">
        <v>2566</v>
      </c>
      <c r="BQ43" s="51">
        <v>2143</v>
      </c>
      <c r="BR43" s="51">
        <v>2609</v>
      </c>
      <c r="BS43" s="51">
        <v>2009</v>
      </c>
      <c r="BT43" s="51">
        <v>2299</v>
      </c>
      <c r="BU43" s="51">
        <v>1642</v>
      </c>
      <c r="BV43" s="51">
        <v>5373</v>
      </c>
      <c r="BW43" s="51">
        <v>4929</v>
      </c>
      <c r="BX43" s="51">
        <v>374872.25433526014</v>
      </c>
    </row>
    <row r="44" spans="1:76">
      <c r="A44">
        <v>62</v>
      </c>
      <c r="B44" s="181"/>
      <c r="C44" s="51"/>
      <c r="D44" s="51"/>
      <c r="E44" s="51"/>
      <c r="F44" s="51"/>
      <c r="G44" s="51"/>
      <c r="H44" s="51"/>
      <c r="I44" s="51"/>
      <c r="J44" s="51"/>
      <c r="K44" s="51"/>
      <c r="L44" s="51"/>
      <c r="M44" s="51"/>
      <c r="N44" s="51"/>
      <c r="O44" s="51"/>
      <c r="P44" s="51"/>
      <c r="Q44" s="51"/>
      <c r="R44" s="51"/>
      <c r="S44" s="51"/>
      <c r="T44" s="51"/>
      <c r="U44" s="51"/>
      <c r="V44" s="51"/>
      <c r="W44" s="51"/>
      <c r="X44" s="51"/>
      <c r="Y44" s="51"/>
      <c r="Z44" s="51">
        <v>0</v>
      </c>
      <c r="AA44" s="51">
        <v>0</v>
      </c>
      <c r="AB44" s="51">
        <v>0</v>
      </c>
      <c r="AC44" s="51">
        <v>0</v>
      </c>
      <c r="AD44" s="51">
        <v>0</v>
      </c>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v>285453.17919075146</v>
      </c>
    </row>
    <row r="45" spans="1:76">
      <c r="A45">
        <v>63</v>
      </c>
      <c r="B45" s="181">
        <v>0</v>
      </c>
      <c r="C45" s="51">
        <v>0</v>
      </c>
      <c r="D45" s="51">
        <v>0</v>
      </c>
      <c r="E45" s="51">
        <v>55</v>
      </c>
      <c r="F45" s="51">
        <v>989</v>
      </c>
      <c r="G45" s="51">
        <v>1052</v>
      </c>
      <c r="H45" s="51">
        <v>1730</v>
      </c>
      <c r="I45" s="51">
        <v>7602</v>
      </c>
      <c r="J45" s="51">
        <v>6347</v>
      </c>
      <c r="K45" s="51">
        <v>4324</v>
      </c>
      <c r="L45" s="51">
        <v>6041</v>
      </c>
      <c r="M45" s="51">
        <v>216</v>
      </c>
      <c r="N45" s="51">
        <v>1333</v>
      </c>
      <c r="O45" s="51">
        <v>997</v>
      </c>
      <c r="P45" s="51">
        <v>97</v>
      </c>
      <c r="Q45" s="51">
        <v>39</v>
      </c>
      <c r="R45" s="51">
        <v>767</v>
      </c>
      <c r="S45" s="51">
        <v>55</v>
      </c>
      <c r="T45" s="51">
        <v>42</v>
      </c>
      <c r="U45" s="51">
        <v>37</v>
      </c>
      <c r="V45" s="51">
        <v>26</v>
      </c>
      <c r="W45" s="51">
        <v>1</v>
      </c>
      <c r="X45" s="51">
        <v>109</v>
      </c>
      <c r="Y45" s="51">
        <v>0</v>
      </c>
      <c r="Z45" s="51">
        <v>436.75471698113211</v>
      </c>
      <c r="AA45" s="51">
        <v>410.26415094339626</v>
      </c>
      <c r="AB45" s="51">
        <v>782.49056603773579</v>
      </c>
      <c r="AC45" s="51">
        <v>3285.1698113207549</v>
      </c>
      <c r="AD45" s="51">
        <v>3681.8490566037735</v>
      </c>
      <c r="AE45" s="51">
        <v>0</v>
      </c>
      <c r="AF45" s="51">
        <v>0</v>
      </c>
      <c r="AG45" s="51">
        <v>0</v>
      </c>
      <c r="AH45" s="51">
        <v>1300</v>
      </c>
      <c r="AI45" s="51">
        <v>1400</v>
      </c>
      <c r="AJ45" s="51">
        <v>2000</v>
      </c>
      <c r="AK45" s="51">
        <v>3000</v>
      </c>
      <c r="AL45" s="51">
        <v>4800</v>
      </c>
      <c r="AM45" s="51">
        <v>3700</v>
      </c>
      <c r="AN45" s="51">
        <v>4400</v>
      </c>
      <c r="AO45" s="51">
        <v>5400</v>
      </c>
      <c r="AP45" s="51">
        <v>6200</v>
      </c>
      <c r="AQ45" s="51">
        <v>5500</v>
      </c>
      <c r="AR45" s="51">
        <v>5800</v>
      </c>
      <c r="AS45" s="51">
        <v>6300</v>
      </c>
      <c r="AT45" s="51">
        <v>5900</v>
      </c>
      <c r="AU45" s="51">
        <v>5500</v>
      </c>
      <c r="AV45" s="51">
        <v>5800</v>
      </c>
      <c r="AW45" s="51">
        <v>5900</v>
      </c>
      <c r="AX45" s="51">
        <v>4900</v>
      </c>
      <c r="AY45" s="51">
        <v>5300</v>
      </c>
      <c r="AZ45" s="51">
        <v>20123</v>
      </c>
      <c r="BA45" s="51">
        <v>18427</v>
      </c>
      <c r="BB45" s="51">
        <v>18386</v>
      </c>
      <c r="BC45" s="51">
        <v>16726</v>
      </c>
      <c r="BD45" s="51">
        <v>16622</v>
      </c>
      <c r="BE45" s="51">
        <v>3982</v>
      </c>
      <c r="BF45" s="51">
        <v>17587</v>
      </c>
      <c r="BG45" s="51">
        <v>15734</v>
      </c>
      <c r="BH45" s="51">
        <v>17762</v>
      </c>
      <c r="BI45" s="51">
        <v>23876</v>
      </c>
      <c r="BJ45" s="51">
        <v>22463</v>
      </c>
      <c r="BK45" s="51">
        <v>21841</v>
      </c>
      <c r="BL45" s="51">
        <v>23889</v>
      </c>
      <c r="BM45" s="51">
        <v>39727</v>
      </c>
      <c r="BN45" s="51">
        <v>32715</v>
      </c>
      <c r="BO45" s="51">
        <v>30338</v>
      </c>
      <c r="BP45" s="51">
        <v>32087</v>
      </c>
      <c r="BQ45" s="51">
        <v>34439</v>
      </c>
      <c r="BR45" s="51">
        <v>34897</v>
      </c>
      <c r="BS45" s="51">
        <v>31306</v>
      </c>
      <c r="BT45" s="51">
        <v>25059</v>
      </c>
      <c r="BU45" s="51">
        <v>22019</v>
      </c>
      <c r="BV45" s="51">
        <v>43563</v>
      </c>
      <c r="BW45" s="51">
        <v>47180</v>
      </c>
      <c r="BX45" s="51">
        <v>0</v>
      </c>
    </row>
    <row r="46" spans="1:76">
      <c r="A46">
        <v>63</v>
      </c>
      <c r="B46" s="18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v>0</v>
      </c>
    </row>
    <row r="47" spans="1:76">
      <c r="A47">
        <v>64</v>
      </c>
      <c r="B47" s="181">
        <v>6413</v>
      </c>
      <c r="C47" s="51">
        <v>8</v>
      </c>
      <c r="D47" s="51">
        <v>8016</v>
      </c>
      <c r="E47" s="51">
        <v>20231</v>
      </c>
      <c r="F47" s="51">
        <v>42497</v>
      </c>
      <c r="G47" s="51">
        <v>17741</v>
      </c>
      <c r="H47" s="51">
        <v>40992</v>
      </c>
      <c r="I47" s="51">
        <v>76101</v>
      </c>
      <c r="J47" s="51">
        <v>101424</v>
      </c>
      <c r="K47" s="51">
        <v>63667</v>
      </c>
      <c r="L47" s="51">
        <v>49858</v>
      </c>
      <c r="M47" s="51">
        <v>9329</v>
      </c>
      <c r="N47" s="51">
        <v>38449</v>
      </c>
      <c r="O47" s="51">
        <v>32362</v>
      </c>
      <c r="P47" s="51">
        <v>12334</v>
      </c>
      <c r="Q47" s="51">
        <v>1266</v>
      </c>
      <c r="R47" s="51">
        <v>885</v>
      </c>
      <c r="S47" s="51">
        <v>783</v>
      </c>
      <c r="T47" s="51">
        <v>704</v>
      </c>
      <c r="U47" s="51">
        <v>1534</v>
      </c>
      <c r="V47" s="51">
        <v>2458</v>
      </c>
      <c r="W47" s="51">
        <v>3560</v>
      </c>
      <c r="X47" s="51">
        <v>2672</v>
      </c>
      <c r="Y47" s="51">
        <v>9915</v>
      </c>
      <c r="Z47" s="51"/>
      <c r="AA47" s="51"/>
      <c r="AB47" s="51"/>
      <c r="AC47" s="51"/>
      <c r="AD47" s="51">
        <v>9039.9056603773588</v>
      </c>
      <c r="AE47" s="51">
        <v>11200</v>
      </c>
      <c r="AF47" s="51">
        <v>5900</v>
      </c>
      <c r="AG47" s="51">
        <v>12900</v>
      </c>
      <c r="AH47" s="51">
        <v>14100</v>
      </c>
      <c r="AI47" s="51">
        <v>5600</v>
      </c>
      <c r="AJ47" s="51">
        <v>7000</v>
      </c>
      <c r="AK47" s="51">
        <v>16200</v>
      </c>
      <c r="AL47" s="51">
        <v>18700</v>
      </c>
      <c r="AM47" s="51">
        <v>29200</v>
      </c>
      <c r="AN47" s="51">
        <v>21900</v>
      </c>
      <c r="AO47" s="51">
        <v>24800</v>
      </c>
      <c r="AP47" s="51">
        <v>30400</v>
      </c>
      <c r="AQ47" s="51">
        <v>24800</v>
      </c>
      <c r="AR47" s="51">
        <v>27303</v>
      </c>
      <c r="AS47" s="51">
        <v>30061</v>
      </c>
      <c r="AT47" s="51">
        <v>41873</v>
      </c>
      <c r="AU47" s="51">
        <v>36923</v>
      </c>
      <c r="AV47" s="51">
        <v>46804</v>
      </c>
      <c r="AW47" s="51">
        <v>52219</v>
      </c>
      <c r="AX47" s="51">
        <v>49565</v>
      </c>
      <c r="AY47" s="51">
        <v>68325</v>
      </c>
      <c r="AZ47" s="51">
        <v>84197</v>
      </c>
      <c r="BA47" s="51">
        <v>99621</v>
      </c>
      <c r="BB47" s="51">
        <v>116318</v>
      </c>
      <c r="BC47" s="51">
        <v>133814</v>
      </c>
      <c r="BD47" s="51">
        <v>141816</v>
      </c>
      <c r="BE47" s="51">
        <v>153022</v>
      </c>
      <c r="BF47" s="51">
        <v>147844</v>
      </c>
      <c r="BG47" s="51">
        <v>238621</v>
      </c>
      <c r="BH47" s="51">
        <v>406138</v>
      </c>
      <c r="BI47" s="51">
        <v>347486</v>
      </c>
      <c r="BJ47" s="51">
        <v>372749</v>
      </c>
      <c r="BK47" s="51">
        <v>361527</v>
      </c>
      <c r="BL47" s="51">
        <v>405972</v>
      </c>
      <c r="BM47" s="51">
        <v>668177</v>
      </c>
      <c r="BN47" s="51">
        <v>659018</v>
      </c>
      <c r="BO47" s="51">
        <v>660543</v>
      </c>
      <c r="BP47" s="51">
        <v>582485</v>
      </c>
      <c r="BQ47" s="51">
        <v>601121</v>
      </c>
      <c r="BR47" s="51">
        <v>679567</v>
      </c>
      <c r="BS47" s="51">
        <v>603271</v>
      </c>
      <c r="BT47" s="51">
        <v>537658</v>
      </c>
      <c r="BU47" s="51">
        <v>579964</v>
      </c>
      <c r="BV47" s="51">
        <v>656179</v>
      </c>
      <c r="BW47" s="51">
        <v>563361</v>
      </c>
      <c r="BX47" s="51">
        <v>220582.08092485549</v>
      </c>
    </row>
    <row r="48" spans="1:76">
      <c r="A48">
        <v>65</v>
      </c>
      <c r="B48" s="181">
        <v>2293</v>
      </c>
      <c r="C48" s="51">
        <v>101</v>
      </c>
      <c r="D48" s="51">
        <v>44459</v>
      </c>
      <c r="E48" s="51">
        <v>149821</v>
      </c>
      <c r="F48" s="51">
        <v>111550</v>
      </c>
      <c r="G48" s="51">
        <v>28799</v>
      </c>
      <c r="H48" s="51">
        <v>6985</v>
      </c>
      <c r="I48" s="51">
        <v>43739</v>
      </c>
      <c r="J48" s="51">
        <v>152059</v>
      </c>
      <c r="K48" s="51">
        <v>7400</v>
      </c>
      <c r="L48" s="51">
        <v>6619</v>
      </c>
      <c r="M48" s="51">
        <v>5493</v>
      </c>
      <c r="N48" s="51">
        <v>43217</v>
      </c>
      <c r="O48" s="51">
        <v>18140</v>
      </c>
      <c r="P48" s="51">
        <v>9109</v>
      </c>
      <c r="Q48" s="51">
        <v>13390</v>
      </c>
      <c r="R48" s="51">
        <v>5576</v>
      </c>
      <c r="S48" s="51">
        <v>4611</v>
      </c>
      <c r="T48" s="51">
        <v>4332</v>
      </c>
      <c r="U48" s="51">
        <v>7650</v>
      </c>
      <c r="V48" s="51">
        <v>1315</v>
      </c>
      <c r="W48" s="51">
        <v>5399</v>
      </c>
      <c r="X48" s="51">
        <v>2719</v>
      </c>
      <c r="Y48" s="51">
        <v>1631</v>
      </c>
      <c r="Z48" s="51">
        <v>0</v>
      </c>
      <c r="AA48" s="51">
        <v>0</v>
      </c>
      <c r="AB48" s="51">
        <v>0</v>
      </c>
      <c r="AC48" s="51">
        <v>0</v>
      </c>
      <c r="AD48" s="51">
        <v>0</v>
      </c>
      <c r="AE48" s="51">
        <v>24100</v>
      </c>
      <c r="AF48" s="51">
        <v>25900</v>
      </c>
      <c r="AG48" s="51">
        <v>66700</v>
      </c>
      <c r="AH48" s="51">
        <v>84100</v>
      </c>
      <c r="AI48" s="51">
        <v>50900</v>
      </c>
      <c r="AJ48" s="51">
        <v>92500</v>
      </c>
      <c r="AK48" s="51">
        <v>109800</v>
      </c>
      <c r="AL48" s="51">
        <v>112600</v>
      </c>
      <c r="AM48" s="51">
        <v>123000</v>
      </c>
      <c r="AN48" s="51">
        <v>99951.974999999991</v>
      </c>
      <c r="AO48" s="51">
        <v>209246.40000000002</v>
      </c>
      <c r="AP48" s="51">
        <v>254046.82500000001</v>
      </c>
      <c r="AQ48" s="51">
        <v>314707.27500000002</v>
      </c>
      <c r="AR48" s="51">
        <v>525254</v>
      </c>
      <c r="AS48" s="51">
        <v>547280</v>
      </c>
      <c r="AT48" s="51">
        <v>528794</v>
      </c>
      <c r="AU48" s="51">
        <v>566761</v>
      </c>
      <c r="AV48" s="51">
        <v>623138</v>
      </c>
      <c r="AW48" s="51">
        <v>524027</v>
      </c>
      <c r="AX48" s="51">
        <v>479791</v>
      </c>
      <c r="AY48" s="51">
        <v>535441</v>
      </c>
      <c r="AZ48" s="51">
        <v>669853</v>
      </c>
      <c r="BA48" s="51">
        <v>735872</v>
      </c>
      <c r="BB48" s="51">
        <v>758364</v>
      </c>
      <c r="BC48" s="51">
        <v>867967</v>
      </c>
      <c r="BD48" s="51">
        <v>991699</v>
      </c>
      <c r="BE48" s="51">
        <v>1100434</v>
      </c>
      <c r="BF48" s="51">
        <v>1093838</v>
      </c>
      <c r="BG48" s="51">
        <v>1283885</v>
      </c>
      <c r="BH48" s="51">
        <v>1580991</v>
      </c>
      <c r="BI48" s="51">
        <v>1636770</v>
      </c>
      <c r="BJ48" s="51">
        <v>1747033</v>
      </c>
      <c r="BK48" s="51">
        <v>1803969</v>
      </c>
      <c r="BL48" s="51">
        <v>1811646</v>
      </c>
      <c r="BM48" s="51">
        <v>2349070</v>
      </c>
      <c r="BN48" s="51">
        <v>2867081</v>
      </c>
      <c r="BO48" s="51">
        <v>2891406</v>
      </c>
      <c r="BP48" s="51">
        <v>2883239</v>
      </c>
      <c r="BQ48" s="51">
        <v>3134262</v>
      </c>
      <c r="BR48" s="51">
        <v>3668306</v>
      </c>
      <c r="BS48" s="51">
        <v>3486167</v>
      </c>
      <c r="BT48" s="51">
        <v>3095516</v>
      </c>
      <c r="BU48" s="51">
        <v>3254611</v>
      </c>
      <c r="BV48" s="51">
        <v>3860372</v>
      </c>
      <c r="BW48" s="51">
        <v>4251098</v>
      </c>
      <c r="BX48" s="51">
        <v>1159079.7687861272</v>
      </c>
    </row>
    <row r="49" spans="1:76">
      <c r="A49">
        <v>66</v>
      </c>
      <c r="B49" s="181">
        <v>1</v>
      </c>
      <c r="C49" s="51">
        <v>46</v>
      </c>
      <c r="D49" s="51">
        <v>25</v>
      </c>
      <c r="E49" s="51">
        <v>242</v>
      </c>
      <c r="F49" s="51">
        <v>1702</v>
      </c>
      <c r="G49" s="51">
        <v>1552</v>
      </c>
      <c r="H49" s="51">
        <v>3504</v>
      </c>
      <c r="I49" s="51">
        <v>11602</v>
      </c>
      <c r="J49" s="51">
        <v>22681</v>
      </c>
      <c r="K49" s="51">
        <v>17205</v>
      </c>
      <c r="L49" s="51">
        <v>22141</v>
      </c>
      <c r="M49" s="51">
        <v>5341</v>
      </c>
      <c r="N49" s="51">
        <v>15708</v>
      </c>
      <c r="O49" s="51">
        <v>30030</v>
      </c>
      <c r="P49" s="51">
        <v>41873</v>
      </c>
      <c r="Q49" s="51">
        <v>12691</v>
      </c>
      <c r="R49" s="51">
        <v>1778</v>
      </c>
      <c r="S49" s="51">
        <v>3510</v>
      </c>
      <c r="T49" s="51">
        <v>7352</v>
      </c>
      <c r="U49" s="51">
        <v>6549</v>
      </c>
      <c r="V49" s="51">
        <v>8780</v>
      </c>
      <c r="W49" s="51">
        <v>1035</v>
      </c>
      <c r="X49" s="51">
        <v>150</v>
      </c>
      <c r="Y49" s="51">
        <v>1804</v>
      </c>
      <c r="Z49" s="51">
        <v>3.226415094339623</v>
      </c>
      <c r="AA49" s="51">
        <v>0</v>
      </c>
      <c r="AB49" s="51">
        <v>0</v>
      </c>
      <c r="AC49" s="51">
        <v>0</v>
      </c>
      <c r="AD49" s="51">
        <v>1439.8301886792453</v>
      </c>
      <c r="AE49" s="51">
        <v>10700</v>
      </c>
      <c r="AF49" s="51">
        <v>9200</v>
      </c>
      <c r="AG49" s="51">
        <v>19200</v>
      </c>
      <c r="AH49" s="51">
        <v>30300</v>
      </c>
      <c r="AI49" s="51">
        <v>19900</v>
      </c>
      <c r="AJ49" s="51">
        <v>17700</v>
      </c>
      <c r="AK49" s="51">
        <v>29200</v>
      </c>
      <c r="AL49" s="51">
        <v>27200</v>
      </c>
      <c r="AM49" s="51">
        <v>20700</v>
      </c>
      <c r="AN49" s="51">
        <v>15505.2</v>
      </c>
      <c r="AO49" s="51">
        <v>29937.600000000002</v>
      </c>
      <c r="AP49" s="51">
        <v>37494.224999999999</v>
      </c>
      <c r="AQ49" s="51">
        <v>49948.65</v>
      </c>
      <c r="AR49" s="51">
        <v>51936</v>
      </c>
      <c r="AS49" s="51">
        <v>50970</v>
      </c>
      <c r="AT49" s="51">
        <v>57059</v>
      </c>
      <c r="AU49" s="51">
        <v>57177</v>
      </c>
      <c r="AV49" s="51">
        <v>60864</v>
      </c>
      <c r="AW49" s="51">
        <v>44931</v>
      </c>
      <c r="AX49" s="51">
        <v>47978</v>
      </c>
      <c r="AY49" s="51">
        <v>53537</v>
      </c>
      <c r="AZ49" s="51">
        <v>62513</v>
      </c>
      <c r="BA49" s="51">
        <v>73657</v>
      </c>
      <c r="BB49" s="51">
        <v>78322</v>
      </c>
      <c r="BC49" s="51">
        <v>88809</v>
      </c>
      <c r="BD49" s="51">
        <v>118222</v>
      </c>
      <c r="BE49" s="51">
        <v>133275</v>
      </c>
      <c r="BF49" s="51">
        <v>124774</v>
      </c>
      <c r="BG49" s="51">
        <v>139836</v>
      </c>
      <c r="BH49" s="51">
        <v>244367</v>
      </c>
      <c r="BI49" s="51">
        <v>230586</v>
      </c>
      <c r="BJ49" s="51">
        <v>248403</v>
      </c>
      <c r="BK49" s="51">
        <v>281385</v>
      </c>
      <c r="BL49" s="51">
        <v>305827</v>
      </c>
      <c r="BM49" s="51">
        <v>375446</v>
      </c>
      <c r="BN49" s="51">
        <v>436546</v>
      </c>
      <c r="BO49" s="51">
        <v>523871</v>
      </c>
      <c r="BP49" s="51">
        <v>524742</v>
      </c>
      <c r="BQ49" s="51">
        <v>613403</v>
      </c>
      <c r="BR49" s="51">
        <v>663608</v>
      </c>
      <c r="BS49" s="51">
        <v>688773</v>
      </c>
      <c r="BT49" s="51">
        <v>664978</v>
      </c>
      <c r="BU49" s="51">
        <v>714032</v>
      </c>
      <c r="BV49" s="51">
        <v>888723</v>
      </c>
      <c r="BW49" s="51">
        <v>617923</v>
      </c>
      <c r="BX49" s="51">
        <v>0</v>
      </c>
    </row>
    <row r="50" spans="1:76">
      <c r="A50">
        <v>67</v>
      </c>
      <c r="B50" s="181">
        <v>17248</v>
      </c>
      <c r="C50" s="51">
        <v>88</v>
      </c>
      <c r="D50" s="51">
        <v>317</v>
      </c>
      <c r="E50" s="51">
        <v>81760</v>
      </c>
      <c r="F50" s="51">
        <v>56494</v>
      </c>
      <c r="G50" s="51">
        <v>28467</v>
      </c>
      <c r="H50" s="51">
        <v>32521</v>
      </c>
      <c r="I50" s="51">
        <v>44679</v>
      </c>
      <c r="J50" s="51">
        <v>89539</v>
      </c>
      <c r="K50" s="51">
        <v>131121</v>
      </c>
      <c r="L50" s="51">
        <v>238780</v>
      </c>
      <c r="M50" s="51">
        <v>56791</v>
      </c>
      <c r="N50" s="51">
        <v>177675</v>
      </c>
      <c r="O50" s="51">
        <v>380588</v>
      </c>
      <c r="P50" s="51">
        <v>656322</v>
      </c>
      <c r="Q50" s="51">
        <v>376679</v>
      </c>
      <c r="R50" s="51">
        <v>255978</v>
      </c>
      <c r="S50" s="51">
        <v>147676</v>
      </c>
      <c r="T50" s="51">
        <v>129210</v>
      </c>
      <c r="U50" s="51">
        <v>102247</v>
      </c>
      <c r="V50" s="51">
        <v>86982</v>
      </c>
      <c r="W50" s="51">
        <v>78830</v>
      </c>
      <c r="X50" s="51">
        <v>24677</v>
      </c>
      <c r="Y50" s="51">
        <v>92641</v>
      </c>
      <c r="Z50" s="51">
        <v>20199.735849056604</v>
      </c>
      <c r="AA50" s="51">
        <v>42757.471698113208</v>
      </c>
      <c r="AB50" s="51">
        <v>113614.81132075471</v>
      </c>
      <c r="AC50" s="51">
        <v>160873.13207547169</v>
      </c>
      <c r="AD50" s="51">
        <v>120208.9245283019</v>
      </c>
      <c r="AE50" s="51">
        <v>25700</v>
      </c>
      <c r="AF50" s="51">
        <v>26100</v>
      </c>
      <c r="AG50" s="51">
        <v>53100</v>
      </c>
      <c r="AH50" s="51">
        <v>66800</v>
      </c>
      <c r="AI50" s="51">
        <v>63000</v>
      </c>
      <c r="AJ50" s="51">
        <v>64900</v>
      </c>
      <c r="AK50" s="51">
        <v>75300</v>
      </c>
      <c r="AL50" s="51">
        <v>81700</v>
      </c>
      <c r="AM50" s="51">
        <v>59500</v>
      </c>
      <c r="AN50" s="51">
        <v>63942.3</v>
      </c>
      <c r="AO50" s="51">
        <v>131122.125</v>
      </c>
      <c r="AP50" s="51">
        <v>147144.15</v>
      </c>
      <c r="AQ50" s="51">
        <v>165057.07500000001</v>
      </c>
      <c r="AR50" s="51">
        <v>238640</v>
      </c>
      <c r="AS50" s="51">
        <v>336471</v>
      </c>
      <c r="AT50" s="51">
        <v>313522</v>
      </c>
      <c r="AU50" s="51">
        <v>384287</v>
      </c>
      <c r="AV50" s="51">
        <v>305947</v>
      </c>
      <c r="AW50" s="51">
        <v>249071</v>
      </c>
      <c r="AX50" s="51">
        <v>282812</v>
      </c>
      <c r="AY50" s="51">
        <v>224434</v>
      </c>
      <c r="AZ50" s="51">
        <v>255533</v>
      </c>
      <c r="BA50" s="51">
        <v>338700</v>
      </c>
      <c r="BB50" s="51">
        <v>428283</v>
      </c>
      <c r="BC50" s="51">
        <v>534092</v>
      </c>
      <c r="BD50" s="51">
        <v>595379</v>
      </c>
      <c r="BE50" s="51">
        <v>691196</v>
      </c>
      <c r="BF50" s="51">
        <v>981479</v>
      </c>
      <c r="BG50" s="51">
        <v>1946337</v>
      </c>
      <c r="BH50" s="51">
        <v>2407071</v>
      </c>
      <c r="BI50" s="51">
        <v>2277575</v>
      </c>
      <c r="BJ50" s="51">
        <v>1813973</v>
      </c>
      <c r="BK50" s="51">
        <v>3726249</v>
      </c>
      <c r="BL50" s="51">
        <v>3494359</v>
      </c>
      <c r="BM50" s="51">
        <v>3150802</v>
      </c>
      <c r="BN50" s="51">
        <v>3380811</v>
      </c>
      <c r="BO50" s="51">
        <v>4021781</v>
      </c>
      <c r="BP50" s="51">
        <v>3732042</v>
      </c>
      <c r="BQ50" s="51">
        <v>3886545</v>
      </c>
      <c r="BR50" s="51">
        <v>4196501</v>
      </c>
      <c r="BS50" s="51">
        <v>3786267</v>
      </c>
      <c r="BT50" s="51">
        <v>3799482</v>
      </c>
      <c r="BU50" s="51">
        <v>4209442</v>
      </c>
      <c r="BV50" s="51">
        <v>3783002</v>
      </c>
      <c r="BW50" s="51">
        <v>2448678</v>
      </c>
      <c r="BX50" s="51">
        <v>2154473.4104046244</v>
      </c>
    </row>
    <row r="51" spans="1:76">
      <c r="A51">
        <v>68</v>
      </c>
      <c r="B51" s="181">
        <v>31739</v>
      </c>
      <c r="C51" s="51">
        <v>11</v>
      </c>
      <c r="D51" s="51">
        <v>2380</v>
      </c>
      <c r="E51" s="51">
        <v>16748</v>
      </c>
      <c r="F51" s="51">
        <v>10053</v>
      </c>
      <c r="G51" s="51">
        <v>16030</v>
      </c>
      <c r="H51" s="51">
        <v>36801</v>
      </c>
      <c r="I51" s="51">
        <v>71606</v>
      </c>
      <c r="J51" s="51">
        <v>111392</v>
      </c>
      <c r="K51" s="51">
        <v>163634</v>
      </c>
      <c r="L51" s="51">
        <v>210875</v>
      </c>
      <c r="M51" s="51">
        <v>39491</v>
      </c>
      <c r="N51" s="51">
        <v>216239</v>
      </c>
      <c r="O51" s="51">
        <v>197566</v>
      </c>
      <c r="P51" s="51">
        <v>184015</v>
      </c>
      <c r="Q51" s="51">
        <v>116050</v>
      </c>
      <c r="R51" s="51">
        <v>84086</v>
      </c>
      <c r="S51" s="51">
        <v>76624</v>
      </c>
      <c r="T51" s="51">
        <v>98017</v>
      </c>
      <c r="U51" s="51">
        <v>128103</v>
      </c>
      <c r="V51" s="51">
        <v>215172</v>
      </c>
      <c r="W51" s="51">
        <v>203218</v>
      </c>
      <c r="X51" s="51">
        <v>105300</v>
      </c>
      <c r="Y51" s="51">
        <v>176197</v>
      </c>
      <c r="Z51" s="51">
        <v>15754.754716981131</v>
      </c>
      <c r="AA51" s="51">
        <v>68238</v>
      </c>
      <c r="AB51" s="51">
        <v>114171.11320754718</v>
      </c>
      <c r="AC51" s="51">
        <v>149033.37735849057</v>
      </c>
      <c r="AD51" s="51">
        <v>39385.358490566039</v>
      </c>
      <c r="AE51" s="51">
        <v>15200</v>
      </c>
      <c r="AF51" s="51">
        <v>13400</v>
      </c>
      <c r="AG51" s="51">
        <v>25900</v>
      </c>
      <c r="AH51" s="51">
        <v>33100</v>
      </c>
      <c r="AI51" s="51">
        <v>30400</v>
      </c>
      <c r="AJ51" s="51">
        <v>45400</v>
      </c>
      <c r="AK51" s="51">
        <v>68100</v>
      </c>
      <c r="AL51" s="51">
        <v>108700</v>
      </c>
      <c r="AM51" s="51">
        <v>105000</v>
      </c>
      <c r="AN51" s="51">
        <v>119786.175</v>
      </c>
      <c r="AO51" s="51">
        <v>128784.15</v>
      </c>
      <c r="AP51" s="51">
        <v>114881.85</v>
      </c>
      <c r="AQ51" s="51">
        <v>119787.52500000001</v>
      </c>
      <c r="AR51" s="51">
        <v>152869</v>
      </c>
      <c r="AS51" s="51">
        <v>154845</v>
      </c>
      <c r="AT51" s="51">
        <v>131305</v>
      </c>
      <c r="AU51" s="51">
        <v>122775</v>
      </c>
      <c r="AV51" s="51">
        <v>112490</v>
      </c>
      <c r="AW51" s="51">
        <v>72117</v>
      </c>
      <c r="AX51" s="51">
        <v>67671</v>
      </c>
      <c r="AY51" s="51">
        <v>52547</v>
      </c>
      <c r="AZ51" s="51">
        <v>52709</v>
      </c>
      <c r="BA51" s="51">
        <v>68912</v>
      </c>
      <c r="BB51" s="51">
        <v>70804</v>
      </c>
      <c r="BC51" s="51">
        <v>88327</v>
      </c>
      <c r="BD51" s="51">
        <v>80215</v>
      </c>
      <c r="BE51" s="51">
        <v>89198</v>
      </c>
      <c r="BF51" s="51">
        <v>92794</v>
      </c>
      <c r="BG51" s="51">
        <v>154429</v>
      </c>
      <c r="BH51" s="51">
        <v>179096</v>
      </c>
      <c r="BI51" s="51">
        <v>0</v>
      </c>
      <c r="BJ51" s="51">
        <v>10515</v>
      </c>
      <c r="BK51" s="51">
        <v>9742</v>
      </c>
      <c r="BL51" s="51">
        <v>13677</v>
      </c>
      <c r="BM51" s="51">
        <v>12262</v>
      </c>
      <c r="BN51" s="51">
        <v>14426</v>
      </c>
      <c r="BO51" s="51">
        <v>11170</v>
      </c>
      <c r="BP51" s="51">
        <v>8318</v>
      </c>
      <c r="BQ51" s="51">
        <v>9404</v>
      </c>
      <c r="BR51" s="51">
        <v>0</v>
      </c>
      <c r="BS51" s="51">
        <v>0</v>
      </c>
      <c r="BT51" s="51">
        <v>0</v>
      </c>
      <c r="BU51" s="51">
        <v>8093</v>
      </c>
      <c r="BV51" s="51">
        <v>8617</v>
      </c>
      <c r="BW51" s="51">
        <v>11084</v>
      </c>
      <c r="BX51" s="51">
        <v>0</v>
      </c>
    </row>
    <row r="52" spans="1:76">
      <c r="A52">
        <v>69</v>
      </c>
      <c r="B52" s="181"/>
      <c r="C52" s="51"/>
      <c r="D52" s="51"/>
      <c r="E52" s="51"/>
      <c r="F52" s="51"/>
      <c r="G52" s="51"/>
      <c r="H52" s="51"/>
      <c r="I52" s="51"/>
      <c r="J52" s="51"/>
      <c r="K52" s="51"/>
      <c r="L52" s="51"/>
      <c r="M52" s="51"/>
      <c r="N52" s="51"/>
      <c r="O52" s="51"/>
      <c r="P52" s="51"/>
      <c r="Q52" s="51"/>
      <c r="R52" s="51"/>
      <c r="S52" s="51"/>
      <c r="T52" s="51"/>
      <c r="U52" s="51"/>
      <c r="V52" s="51"/>
      <c r="W52" s="51"/>
      <c r="X52" s="51"/>
      <c r="Y52" s="51"/>
      <c r="Z52" s="51">
        <v>833.94339622641519</v>
      </c>
      <c r="AA52" s="51">
        <v>0</v>
      </c>
      <c r="AB52" s="51">
        <v>0</v>
      </c>
      <c r="AC52" s="51">
        <v>0</v>
      </c>
      <c r="AD52" s="51">
        <v>0</v>
      </c>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v>0</v>
      </c>
    </row>
    <row r="53" spans="1:76">
      <c r="A53">
        <v>71</v>
      </c>
      <c r="B53" s="181">
        <v>12476</v>
      </c>
      <c r="C53" s="51">
        <v>18</v>
      </c>
      <c r="D53" s="51">
        <v>6245</v>
      </c>
      <c r="E53" s="51">
        <v>19787</v>
      </c>
      <c r="F53" s="51">
        <v>27001</v>
      </c>
      <c r="G53" s="51">
        <v>25476</v>
      </c>
      <c r="H53" s="51">
        <v>29121</v>
      </c>
      <c r="I53" s="51">
        <v>154306</v>
      </c>
      <c r="J53" s="51">
        <v>263578</v>
      </c>
      <c r="K53" s="51">
        <v>316890</v>
      </c>
      <c r="L53" s="51">
        <v>422095</v>
      </c>
      <c r="M53" s="51">
        <v>100022</v>
      </c>
      <c r="N53" s="51">
        <v>386271</v>
      </c>
      <c r="O53" s="51">
        <v>936137</v>
      </c>
      <c r="P53" s="51">
        <v>1200349</v>
      </c>
      <c r="Q53" s="51">
        <v>944221</v>
      </c>
      <c r="R53" s="51">
        <v>370245</v>
      </c>
      <c r="S53" s="51">
        <v>142040</v>
      </c>
      <c r="T53" s="51">
        <v>130520</v>
      </c>
      <c r="U53" s="51">
        <v>328341</v>
      </c>
      <c r="V53" s="51">
        <v>211024</v>
      </c>
      <c r="W53" s="51">
        <v>275539</v>
      </c>
      <c r="X53" s="51">
        <v>216161</v>
      </c>
      <c r="Y53" s="51">
        <v>248428</v>
      </c>
      <c r="Z53" s="51" t="s">
        <v>402</v>
      </c>
      <c r="AA53" s="51">
        <v>66337.981132075467</v>
      </c>
      <c r="AB53" s="51">
        <v>190005.62264150946</v>
      </c>
      <c r="AC53" s="51">
        <v>280258.64150943398</v>
      </c>
      <c r="AD53" s="51">
        <v>112546.52830188679</v>
      </c>
      <c r="AE53" s="51">
        <v>77000</v>
      </c>
      <c r="AF53" s="51">
        <v>64400</v>
      </c>
      <c r="AG53" s="51">
        <v>47700</v>
      </c>
      <c r="AH53" s="51">
        <v>67100</v>
      </c>
      <c r="AI53" s="51">
        <v>91000</v>
      </c>
      <c r="AJ53" s="51">
        <v>146800</v>
      </c>
      <c r="AK53" s="51">
        <v>190700</v>
      </c>
      <c r="AL53" s="51">
        <v>271600</v>
      </c>
      <c r="AM53" s="51">
        <v>328900</v>
      </c>
      <c r="AN53" s="51">
        <v>380898.22499999998</v>
      </c>
      <c r="AO53" s="51">
        <v>331994.7</v>
      </c>
      <c r="AP53" s="51">
        <v>371232.67499999999</v>
      </c>
      <c r="AQ53" s="51">
        <v>452875.72499999998</v>
      </c>
      <c r="AR53" s="51">
        <v>589822</v>
      </c>
      <c r="AS53" s="51">
        <v>740061</v>
      </c>
      <c r="AT53" s="51">
        <v>854407</v>
      </c>
      <c r="AU53" s="51">
        <v>1009003</v>
      </c>
      <c r="AV53" s="51">
        <v>1067156</v>
      </c>
      <c r="AW53" s="51">
        <v>1062927</v>
      </c>
      <c r="AX53" s="51">
        <v>1059542</v>
      </c>
      <c r="AY53" s="51">
        <v>972648</v>
      </c>
      <c r="AZ53" s="51">
        <v>1195304</v>
      </c>
      <c r="BA53" s="51">
        <v>1458724</v>
      </c>
      <c r="BB53" s="51">
        <v>1650435</v>
      </c>
      <c r="BC53" s="51">
        <v>1555838</v>
      </c>
      <c r="BD53" s="51">
        <v>1525765</v>
      </c>
      <c r="BE53" s="51">
        <v>1970662</v>
      </c>
      <c r="BF53" s="51">
        <v>2706735</v>
      </c>
      <c r="BG53" s="51">
        <v>3168028</v>
      </c>
      <c r="BH53" s="51">
        <v>4644256</v>
      </c>
      <c r="BI53" s="51">
        <v>5685760</v>
      </c>
      <c r="BJ53" s="51">
        <v>6241062</v>
      </c>
      <c r="BK53" s="51">
        <v>7190536</v>
      </c>
      <c r="BL53" s="51">
        <v>7274075</v>
      </c>
      <c r="BM53" s="51">
        <v>7591117</v>
      </c>
      <c r="BN53" s="51">
        <v>7623339</v>
      </c>
      <c r="BO53" s="51">
        <v>9542013</v>
      </c>
      <c r="BP53" s="51">
        <v>11428280</v>
      </c>
      <c r="BQ53" s="51">
        <v>11779905</v>
      </c>
      <c r="BR53" s="51">
        <v>11397892</v>
      </c>
      <c r="BS53" s="51">
        <v>11701177</v>
      </c>
      <c r="BT53" s="51">
        <v>11500035</v>
      </c>
      <c r="BU53" s="51">
        <v>11664282</v>
      </c>
      <c r="BV53" s="51">
        <v>13600348</v>
      </c>
      <c r="BW53" s="51">
        <v>15316470</v>
      </c>
      <c r="BX53" s="51">
        <v>10721994.797687862</v>
      </c>
    </row>
    <row r="54" spans="1:76">
      <c r="A54">
        <v>72</v>
      </c>
      <c r="B54" s="181">
        <v>0</v>
      </c>
      <c r="C54" s="51">
        <v>235</v>
      </c>
      <c r="D54" s="51">
        <v>1286</v>
      </c>
      <c r="E54" s="51">
        <v>11617</v>
      </c>
      <c r="F54" s="51">
        <v>19806</v>
      </c>
      <c r="G54" s="51">
        <v>19809</v>
      </c>
      <c r="H54" s="51">
        <v>17382</v>
      </c>
      <c r="I54" s="51">
        <v>30705</v>
      </c>
      <c r="J54" s="51">
        <v>46059</v>
      </c>
      <c r="K54" s="51">
        <v>70449</v>
      </c>
      <c r="L54" s="51">
        <v>143416</v>
      </c>
      <c r="M54" s="51">
        <v>33064</v>
      </c>
      <c r="N54" s="51">
        <v>108915</v>
      </c>
      <c r="O54" s="51">
        <v>166539</v>
      </c>
      <c r="P54" s="51">
        <v>180340</v>
      </c>
      <c r="Q54" s="51">
        <v>202261</v>
      </c>
      <c r="R54" s="51">
        <v>51772</v>
      </c>
      <c r="S54" s="51">
        <v>23042</v>
      </c>
      <c r="T54" s="51">
        <v>12154</v>
      </c>
      <c r="U54" s="51">
        <v>32689</v>
      </c>
      <c r="V54" s="51">
        <v>33790</v>
      </c>
      <c r="W54" s="51">
        <v>42194</v>
      </c>
      <c r="X54" s="51">
        <v>24193</v>
      </c>
      <c r="Y54" s="51">
        <v>36817</v>
      </c>
      <c r="Z54" s="51">
        <v>79337.716981132078</v>
      </c>
      <c r="AA54" s="51">
        <v>3385.8679245283024</v>
      </c>
      <c r="AB54" s="51">
        <v>85887.169811320753</v>
      </c>
      <c r="AC54" s="51">
        <v>232776.16981132075</v>
      </c>
      <c r="AD54" s="51">
        <v>133647.1132075472</v>
      </c>
      <c r="AE54" s="51">
        <v>28200</v>
      </c>
      <c r="AF54" s="51">
        <v>16500</v>
      </c>
      <c r="AG54" s="51">
        <v>19800</v>
      </c>
      <c r="AH54" s="51">
        <v>45100</v>
      </c>
      <c r="AI54" s="51">
        <v>36000</v>
      </c>
      <c r="AJ54" s="51">
        <v>53100</v>
      </c>
      <c r="AK54" s="51">
        <v>72100</v>
      </c>
      <c r="AL54" s="51">
        <v>85000</v>
      </c>
      <c r="AM54" s="51">
        <v>77000</v>
      </c>
      <c r="AN54" s="51">
        <v>62445.599999999999</v>
      </c>
      <c r="AO54" s="51">
        <v>107208</v>
      </c>
      <c r="AP54" s="51">
        <v>91982.475000000006</v>
      </c>
      <c r="AQ54" s="51">
        <v>102471.97500000002</v>
      </c>
      <c r="AR54" s="51">
        <v>117708</v>
      </c>
      <c r="AS54" s="51">
        <v>134531</v>
      </c>
      <c r="AT54" s="51">
        <v>160228</v>
      </c>
      <c r="AU54" s="51">
        <v>192299</v>
      </c>
      <c r="AV54" s="51">
        <v>190136</v>
      </c>
      <c r="AW54" s="51">
        <v>188192</v>
      </c>
      <c r="AX54" s="51">
        <v>181712</v>
      </c>
      <c r="AY54" s="51">
        <v>176780</v>
      </c>
      <c r="AZ54" s="51">
        <v>186676</v>
      </c>
      <c r="BA54" s="51">
        <v>227422</v>
      </c>
      <c r="BB54" s="51">
        <v>262783</v>
      </c>
      <c r="BC54" s="51">
        <v>279865</v>
      </c>
      <c r="BD54" s="51">
        <v>311583</v>
      </c>
      <c r="BE54" s="51">
        <v>369228</v>
      </c>
      <c r="BF54" s="51">
        <v>373698</v>
      </c>
      <c r="BG54" s="51">
        <v>409705</v>
      </c>
      <c r="BH54" s="51">
        <v>549549</v>
      </c>
      <c r="BI54" s="51">
        <v>617685</v>
      </c>
      <c r="BJ54" s="51">
        <v>711401</v>
      </c>
      <c r="BK54" s="51">
        <v>819635</v>
      </c>
      <c r="BL54" s="51">
        <v>873773</v>
      </c>
      <c r="BM54" s="51">
        <v>1056734</v>
      </c>
      <c r="BN54" s="51">
        <v>1160088</v>
      </c>
      <c r="BO54" s="51">
        <v>1232877</v>
      </c>
      <c r="BP54" s="51">
        <v>1269854</v>
      </c>
      <c r="BQ54" s="51">
        <v>1296262</v>
      </c>
      <c r="BR54" s="51">
        <v>1487478</v>
      </c>
      <c r="BS54" s="51">
        <v>1454686</v>
      </c>
      <c r="BT54" s="51">
        <v>1412833</v>
      </c>
      <c r="BU54" s="51">
        <v>1553158</v>
      </c>
      <c r="BV54" s="51">
        <v>1400924</v>
      </c>
      <c r="BW54" s="51">
        <v>1621118</v>
      </c>
      <c r="BX54" s="51">
        <v>2555117.3410404623</v>
      </c>
    </row>
    <row r="55" spans="1:76">
      <c r="A55">
        <v>73</v>
      </c>
      <c r="B55" s="181">
        <v>2401</v>
      </c>
      <c r="C55" s="51">
        <v>46</v>
      </c>
      <c r="D55" s="51">
        <v>8684</v>
      </c>
      <c r="E55" s="51">
        <v>63819</v>
      </c>
      <c r="F55" s="51">
        <v>158756</v>
      </c>
      <c r="G55" s="51">
        <v>65803</v>
      </c>
      <c r="H55" s="51">
        <v>61787</v>
      </c>
      <c r="I55" s="51">
        <v>153543</v>
      </c>
      <c r="J55" s="51">
        <v>206753</v>
      </c>
      <c r="K55" s="51">
        <v>127251</v>
      </c>
      <c r="L55" s="51">
        <v>161769</v>
      </c>
      <c r="M55" s="51">
        <v>26593</v>
      </c>
      <c r="N55" s="51">
        <v>328794</v>
      </c>
      <c r="O55" s="51">
        <v>574042</v>
      </c>
      <c r="P55" s="51">
        <v>646965</v>
      </c>
      <c r="Q55" s="51">
        <v>156399</v>
      </c>
      <c r="R55" s="51">
        <v>81962</v>
      </c>
      <c r="S55" s="51">
        <v>20776</v>
      </c>
      <c r="T55" s="51">
        <v>40003</v>
      </c>
      <c r="U55" s="51">
        <v>32559</v>
      </c>
      <c r="V55" s="51">
        <v>20600</v>
      </c>
      <c r="W55" s="51">
        <v>54027</v>
      </c>
      <c r="X55" s="51">
        <v>41386</v>
      </c>
      <c r="Y55" s="51">
        <v>57355</v>
      </c>
      <c r="Z55" s="51">
        <v>9230.9433962264156</v>
      </c>
      <c r="AA55" s="51">
        <v>1527.4528301886794</v>
      </c>
      <c r="AB55" s="51">
        <v>12452.433962264153</v>
      </c>
      <c r="AC55" s="51">
        <v>124239.56603773587</v>
      </c>
      <c r="AD55" s="51">
        <v>112263.96226415095</v>
      </c>
      <c r="AE55" s="51">
        <v>42700</v>
      </c>
      <c r="AF55" s="51">
        <v>11700</v>
      </c>
      <c r="AG55" s="51">
        <v>16500</v>
      </c>
      <c r="AH55" s="51">
        <v>69000</v>
      </c>
      <c r="AI55" s="51">
        <v>120000</v>
      </c>
      <c r="AJ55" s="51">
        <v>134400</v>
      </c>
      <c r="AK55" s="51">
        <v>184200</v>
      </c>
      <c r="AL55" s="51">
        <v>249800</v>
      </c>
      <c r="AM55" s="51">
        <v>398600</v>
      </c>
      <c r="AN55" s="51">
        <v>399762.9</v>
      </c>
      <c r="AO55" s="51">
        <v>429482.47499999998</v>
      </c>
      <c r="AP55" s="51">
        <v>411933.6</v>
      </c>
      <c r="AQ55" s="51">
        <v>425639.25</v>
      </c>
      <c r="AR55" s="51">
        <v>530378</v>
      </c>
      <c r="AS55" s="51">
        <v>641932</v>
      </c>
      <c r="AT55" s="51">
        <v>537104</v>
      </c>
      <c r="AU55" s="51">
        <v>765481</v>
      </c>
      <c r="AV55" s="51">
        <v>883762</v>
      </c>
      <c r="AW55" s="51">
        <v>1050388</v>
      </c>
      <c r="AX55" s="51">
        <v>1047788</v>
      </c>
      <c r="AY55" s="51">
        <v>1025287</v>
      </c>
      <c r="AZ55" s="51">
        <v>1047056</v>
      </c>
      <c r="BA55" s="51">
        <v>1190431</v>
      </c>
      <c r="BB55" s="51">
        <v>1320168</v>
      </c>
      <c r="BC55" s="51">
        <v>1471796</v>
      </c>
      <c r="BD55" s="51">
        <v>1439905</v>
      </c>
      <c r="BE55" s="51">
        <v>1597724</v>
      </c>
      <c r="BF55" s="51">
        <v>1791881</v>
      </c>
      <c r="BG55" s="51">
        <v>2025654</v>
      </c>
      <c r="BH55" s="51">
        <v>3239755</v>
      </c>
      <c r="BI55" s="51">
        <v>3311658</v>
      </c>
      <c r="BJ55" s="51">
        <v>3487483</v>
      </c>
      <c r="BK55" s="51">
        <v>3891119</v>
      </c>
      <c r="BL55" s="51">
        <v>4241276</v>
      </c>
      <c r="BM55" s="51">
        <v>4627201</v>
      </c>
      <c r="BN55" s="51">
        <v>5072977</v>
      </c>
      <c r="BO55" s="51">
        <v>5884259</v>
      </c>
      <c r="BP55" s="51">
        <v>7197842</v>
      </c>
      <c r="BQ55" s="51">
        <v>7812189</v>
      </c>
      <c r="BR55" s="51">
        <v>9131665</v>
      </c>
      <c r="BS55" s="51">
        <v>8563730</v>
      </c>
      <c r="BT55" s="51">
        <v>8029933</v>
      </c>
      <c r="BU55" s="51">
        <v>8282492</v>
      </c>
      <c r="BV55" s="51">
        <v>7809108</v>
      </c>
      <c r="BW55" s="51">
        <v>7027770</v>
      </c>
      <c r="BX55" s="51">
        <v>3335802.3121387283</v>
      </c>
    </row>
    <row r="56" spans="1:76">
      <c r="A56">
        <v>82</v>
      </c>
      <c r="B56" s="181">
        <v>0</v>
      </c>
      <c r="C56" s="51">
        <v>0</v>
      </c>
      <c r="D56" s="51">
        <v>0</v>
      </c>
      <c r="E56" s="51">
        <v>0</v>
      </c>
      <c r="F56" s="51">
        <v>0</v>
      </c>
      <c r="G56" s="51">
        <v>0</v>
      </c>
      <c r="H56" s="51">
        <v>66</v>
      </c>
      <c r="I56" s="51">
        <v>310</v>
      </c>
      <c r="J56" s="51">
        <v>394</v>
      </c>
      <c r="K56" s="51">
        <v>96</v>
      </c>
      <c r="L56" s="51">
        <v>56</v>
      </c>
      <c r="M56" s="51">
        <v>181</v>
      </c>
      <c r="N56" s="51">
        <v>436</v>
      </c>
      <c r="O56" s="51">
        <v>152</v>
      </c>
      <c r="P56" s="51">
        <v>592</v>
      </c>
      <c r="Q56" s="51">
        <v>31</v>
      </c>
      <c r="R56" s="51">
        <v>0</v>
      </c>
      <c r="S56" s="51">
        <v>50</v>
      </c>
      <c r="T56" s="51">
        <v>38</v>
      </c>
      <c r="U56" s="51">
        <v>29</v>
      </c>
      <c r="V56" s="51">
        <v>39</v>
      </c>
      <c r="W56" s="51">
        <v>7</v>
      </c>
      <c r="X56" s="51">
        <v>13</v>
      </c>
      <c r="Y56" s="51">
        <v>2034</v>
      </c>
      <c r="Z56" s="51">
        <v>0</v>
      </c>
      <c r="AA56" s="51">
        <v>0</v>
      </c>
      <c r="AB56" s="51">
        <v>0</v>
      </c>
      <c r="AC56" s="51">
        <v>0</v>
      </c>
      <c r="AD56" s="51">
        <v>0</v>
      </c>
      <c r="AE56" s="51">
        <v>0</v>
      </c>
      <c r="AF56" s="51">
        <v>0</v>
      </c>
      <c r="AG56" s="51">
        <v>0</v>
      </c>
      <c r="AH56" s="51">
        <v>500</v>
      </c>
      <c r="AI56" s="51">
        <v>400</v>
      </c>
      <c r="AJ56" s="51">
        <v>4800</v>
      </c>
      <c r="AK56" s="51">
        <v>8000</v>
      </c>
      <c r="AL56" s="51">
        <v>11300</v>
      </c>
      <c r="AM56" s="51">
        <v>11100</v>
      </c>
      <c r="AN56" s="51">
        <v>5816.25</v>
      </c>
      <c r="AO56" s="51">
        <v>13289.625</v>
      </c>
      <c r="AP56" s="51">
        <v>17500</v>
      </c>
      <c r="AQ56" s="51">
        <v>25078.05</v>
      </c>
      <c r="AR56" s="51">
        <v>40657</v>
      </c>
      <c r="AS56" s="51">
        <v>58878</v>
      </c>
      <c r="AT56" s="51">
        <v>64553</v>
      </c>
      <c r="AU56" s="51">
        <v>87990</v>
      </c>
      <c r="AV56" s="51">
        <v>134450</v>
      </c>
      <c r="AW56" s="51">
        <v>146795</v>
      </c>
      <c r="AX56" s="51">
        <v>139611</v>
      </c>
      <c r="AY56" s="51">
        <v>150451</v>
      </c>
      <c r="AZ56" s="51">
        <v>162283</v>
      </c>
      <c r="BA56" s="51">
        <v>170424</v>
      </c>
      <c r="BB56" s="51">
        <v>169199</v>
      </c>
      <c r="BC56" s="51">
        <v>178602</v>
      </c>
      <c r="BD56" s="51">
        <v>216159</v>
      </c>
      <c r="BE56" s="51">
        <v>224264</v>
      </c>
      <c r="BF56" s="51">
        <v>229308</v>
      </c>
      <c r="BG56" s="51">
        <v>239873</v>
      </c>
      <c r="BH56" s="51">
        <v>305275</v>
      </c>
      <c r="BI56" s="51">
        <v>301195</v>
      </c>
      <c r="BJ56" s="51">
        <v>310817</v>
      </c>
      <c r="BK56" s="51">
        <v>344185</v>
      </c>
      <c r="BL56" s="51">
        <v>373673</v>
      </c>
      <c r="BM56" s="51">
        <v>420196</v>
      </c>
      <c r="BN56" s="51">
        <v>517118</v>
      </c>
      <c r="BO56" s="51">
        <v>577619</v>
      </c>
      <c r="BP56" s="51">
        <v>479565</v>
      </c>
      <c r="BQ56" s="51">
        <v>549786</v>
      </c>
      <c r="BR56" s="51">
        <v>550558</v>
      </c>
      <c r="BS56" s="51">
        <v>540969</v>
      </c>
      <c r="BT56" s="51">
        <v>534472</v>
      </c>
      <c r="BU56" s="51">
        <v>586838</v>
      </c>
      <c r="BV56" s="51">
        <v>539904</v>
      </c>
      <c r="BW56" s="51">
        <v>613547</v>
      </c>
      <c r="BX56" s="51">
        <v>461831.21387283236</v>
      </c>
    </row>
    <row r="57" spans="1:76">
      <c r="A57">
        <v>84</v>
      </c>
      <c r="B57" s="181">
        <v>213</v>
      </c>
      <c r="C57" s="51">
        <v>79</v>
      </c>
      <c r="D57" s="51">
        <v>911</v>
      </c>
      <c r="E57" s="51">
        <v>529</v>
      </c>
      <c r="F57" s="51">
        <v>5382</v>
      </c>
      <c r="G57" s="51">
        <v>2122</v>
      </c>
      <c r="H57" s="51">
        <v>1767</v>
      </c>
      <c r="I57" s="51">
        <v>7736</v>
      </c>
      <c r="J57" s="51">
        <v>16123</v>
      </c>
      <c r="K57" s="51">
        <v>1977</v>
      </c>
      <c r="L57" s="51">
        <v>2247</v>
      </c>
      <c r="M57" s="51">
        <v>279</v>
      </c>
      <c r="N57" s="51">
        <v>1762</v>
      </c>
      <c r="O57" s="51">
        <v>1494</v>
      </c>
      <c r="P57" s="51">
        <v>44</v>
      </c>
      <c r="Q57" s="51">
        <v>0</v>
      </c>
      <c r="R57" s="51">
        <v>243</v>
      </c>
      <c r="S57" s="51">
        <v>152</v>
      </c>
      <c r="T57" s="51">
        <v>200</v>
      </c>
      <c r="U57" s="51">
        <v>369</v>
      </c>
      <c r="V57" s="51">
        <v>146</v>
      </c>
      <c r="W57" s="51">
        <v>29</v>
      </c>
      <c r="X57" s="51">
        <v>11</v>
      </c>
      <c r="Y57" s="51">
        <v>427</v>
      </c>
      <c r="Z57" s="51">
        <v>0</v>
      </c>
      <c r="AA57" s="51">
        <v>0</v>
      </c>
      <c r="AB57" s="51">
        <v>0</v>
      </c>
      <c r="AC57" s="51">
        <v>0</v>
      </c>
      <c r="AD57" s="51">
        <v>0</v>
      </c>
      <c r="AE57" s="51">
        <v>1000</v>
      </c>
      <c r="AF57" s="51">
        <v>300</v>
      </c>
      <c r="AG57" s="51">
        <v>2400</v>
      </c>
      <c r="AH57" s="51">
        <v>3200</v>
      </c>
      <c r="AI57" s="51">
        <v>500</v>
      </c>
      <c r="AJ57" s="51">
        <v>2500</v>
      </c>
      <c r="AK57" s="51">
        <v>2300</v>
      </c>
      <c r="AL57" s="51">
        <v>1900</v>
      </c>
      <c r="AM57" s="51">
        <v>2100</v>
      </c>
      <c r="AN57" s="51">
        <v>1431.2249999999999</v>
      </c>
      <c r="AO57" s="51">
        <v>11186.1</v>
      </c>
      <c r="AP57" s="51">
        <v>17396.099999999999</v>
      </c>
      <c r="AQ57" s="51">
        <v>31233.600000000002</v>
      </c>
      <c r="AR57" s="51">
        <v>35778</v>
      </c>
      <c r="AS57" s="51">
        <v>21646</v>
      </c>
      <c r="AT57" s="51">
        <v>31700</v>
      </c>
      <c r="AU57" s="51">
        <v>40316</v>
      </c>
      <c r="AV57" s="51">
        <v>44371</v>
      </c>
      <c r="AW57" s="51">
        <v>42717</v>
      </c>
      <c r="AX57" s="51">
        <v>42602</v>
      </c>
      <c r="AY57" s="51">
        <v>51385</v>
      </c>
      <c r="AZ57" s="51">
        <v>67596</v>
      </c>
      <c r="BA57" s="51">
        <v>74125</v>
      </c>
      <c r="BB57" s="51">
        <v>79697</v>
      </c>
      <c r="BC57" s="51">
        <v>87532</v>
      </c>
      <c r="BD57" s="51">
        <v>120677</v>
      </c>
      <c r="BE57" s="51">
        <v>136898</v>
      </c>
      <c r="BF57" s="51">
        <v>131340</v>
      </c>
      <c r="BG57" s="51">
        <v>143471</v>
      </c>
      <c r="BH57" s="51">
        <v>169490</v>
      </c>
      <c r="BI57" s="51">
        <v>186802</v>
      </c>
      <c r="BJ57" s="51">
        <v>195734</v>
      </c>
      <c r="BK57" s="51">
        <v>193005</v>
      </c>
      <c r="BL57" s="51">
        <v>206548</v>
      </c>
      <c r="BM57" s="51">
        <v>254253</v>
      </c>
      <c r="BN57" s="51">
        <v>270714</v>
      </c>
      <c r="BO57" s="51">
        <v>299931</v>
      </c>
      <c r="BP57" s="51">
        <v>311546</v>
      </c>
      <c r="BQ57" s="51">
        <v>306678</v>
      </c>
      <c r="BR57" s="51">
        <v>354278</v>
      </c>
      <c r="BS57" s="51">
        <v>327636</v>
      </c>
      <c r="BT57" s="51">
        <v>309065</v>
      </c>
      <c r="BU57" s="51">
        <v>339136</v>
      </c>
      <c r="BV57" s="51">
        <v>412855</v>
      </c>
      <c r="BW57" s="51">
        <v>403043</v>
      </c>
      <c r="BX57" s="51">
        <v>1421278.0346820808</v>
      </c>
    </row>
    <row r="58" spans="1:76">
      <c r="A58">
        <v>85</v>
      </c>
      <c r="B58" s="181">
        <v>18272</v>
      </c>
      <c r="C58" s="51">
        <v>21</v>
      </c>
      <c r="D58" s="51">
        <v>8846</v>
      </c>
      <c r="E58" s="51">
        <v>180623</v>
      </c>
      <c r="F58" s="51">
        <v>52573</v>
      </c>
      <c r="G58" s="51">
        <v>4168</v>
      </c>
      <c r="H58" s="51">
        <v>1216</v>
      </c>
      <c r="I58" s="51">
        <v>868</v>
      </c>
      <c r="J58" s="51">
        <v>1147</v>
      </c>
      <c r="K58" s="51">
        <v>484</v>
      </c>
      <c r="L58" s="51">
        <v>788</v>
      </c>
      <c r="M58" s="51">
        <v>31</v>
      </c>
      <c r="N58" s="51">
        <v>193</v>
      </c>
      <c r="O58" s="51">
        <v>415</v>
      </c>
      <c r="P58" s="51">
        <v>641</v>
      </c>
      <c r="Q58" s="51">
        <v>1003</v>
      </c>
      <c r="R58" s="51">
        <v>721</v>
      </c>
      <c r="S58" s="51">
        <v>778</v>
      </c>
      <c r="T58" s="51">
        <v>549</v>
      </c>
      <c r="U58" s="51">
        <v>295</v>
      </c>
      <c r="V58" s="51">
        <v>206</v>
      </c>
      <c r="W58" s="51">
        <v>109</v>
      </c>
      <c r="X58" s="51">
        <v>98</v>
      </c>
      <c r="Y58" s="51">
        <v>0</v>
      </c>
      <c r="Z58" s="51">
        <v>3364.981132075472</v>
      </c>
      <c r="AA58" s="51">
        <v>0</v>
      </c>
      <c r="AB58" s="51">
        <v>0</v>
      </c>
      <c r="AC58" s="51">
        <v>0</v>
      </c>
      <c r="AD58" s="51">
        <v>0</v>
      </c>
      <c r="AE58" s="51">
        <v>1600</v>
      </c>
      <c r="AF58" s="51">
        <v>2300</v>
      </c>
      <c r="AG58" s="51">
        <v>16600</v>
      </c>
      <c r="AH58" s="51">
        <v>27800</v>
      </c>
      <c r="AI58" s="51">
        <v>21500</v>
      </c>
      <c r="AJ58" s="51">
        <v>14400</v>
      </c>
      <c r="AK58" s="51">
        <v>12900</v>
      </c>
      <c r="AL58" s="51">
        <v>7700</v>
      </c>
      <c r="AM58" s="51">
        <v>7000</v>
      </c>
      <c r="AN58" s="51">
        <v>3819.6</v>
      </c>
      <c r="AO58" s="51">
        <v>34129.575000000004</v>
      </c>
      <c r="AP58" s="51">
        <v>52498.125</v>
      </c>
      <c r="AQ58" s="51">
        <v>94336.875</v>
      </c>
      <c r="AR58" s="51">
        <v>111677</v>
      </c>
      <c r="AS58" s="51">
        <v>128641</v>
      </c>
      <c r="AT58" s="51">
        <v>126814</v>
      </c>
      <c r="AU58" s="51">
        <v>138543</v>
      </c>
      <c r="AV58" s="51">
        <v>144441</v>
      </c>
      <c r="AW58" s="51">
        <v>143771</v>
      </c>
      <c r="AX58" s="51">
        <v>149280</v>
      </c>
      <c r="AY58" s="51">
        <v>174171</v>
      </c>
      <c r="AZ58" s="51">
        <v>246985</v>
      </c>
      <c r="BA58" s="51">
        <v>298176</v>
      </c>
      <c r="BB58" s="51">
        <v>306072</v>
      </c>
      <c r="BC58" s="51">
        <v>336636</v>
      </c>
      <c r="BD58" s="51">
        <v>367717</v>
      </c>
      <c r="BE58" s="51">
        <v>385741</v>
      </c>
      <c r="BF58" s="51">
        <v>404743</v>
      </c>
      <c r="BG58" s="51">
        <v>480659</v>
      </c>
      <c r="BH58" s="51">
        <v>624684</v>
      </c>
      <c r="BI58" s="51">
        <v>627189</v>
      </c>
      <c r="BJ58" s="51">
        <v>658808</v>
      </c>
      <c r="BK58" s="51">
        <v>675477</v>
      </c>
      <c r="BL58" s="51">
        <v>692600</v>
      </c>
      <c r="BM58" s="51">
        <v>868338</v>
      </c>
      <c r="BN58" s="51">
        <v>1098889</v>
      </c>
      <c r="BO58" s="51">
        <v>1209312</v>
      </c>
      <c r="BP58" s="51">
        <v>1046768</v>
      </c>
      <c r="BQ58" s="51">
        <v>1265957</v>
      </c>
      <c r="BR58" s="51">
        <v>1588218</v>
      </c>
      <c r="BS58" s="51">
        <v>1453523</v>
      </c>
      <c r="BT58" s="51">
        <v>1248873</v>
      </c>
      <c r="BU58" s="51">
        <v>1178423</v>
      </c>
      <c r="BV58" s="51">
        <v>1376063</v>
      </c>
      <c r="BW58" s="51">
        <v>1554931</v>
      </c>
      <c r="BX58" s="51">
        <v>985091.32947976876</v>
      </c>
    </row>
    <row r="59" spans="1:76">
      <c r="A59">
        <v>86</v>
      </c>
      <c r="B59" s="181">
        <v>3276</v>
      </c>
      <c r="C59" s="51">
        <v>6</v>
      </c>
      <c r="D59" s="51">
        <v>160</v>
      </c>
      <c r="E59" s="51">
        <v>2315</v>
      </c>
      <c r="F59" s="51">
        <v>5597</v>
      </c>
      <c r="G59" s="51">
        <v>8909</v>
      </c>
      <c r="H59" s="51">
        <v>10791</v>
      </c>
      <c r="I59" s="51">
        <v>31152</v>
      </c>
      <c r="J59" s="51">
        <v>47307</v>
      </c>
      <c r="K59" s="51">
        <v>45250</v>
      </c>
      <c r="L59" s="51">
        <v>84245</v>
      </c>
      <c r="M59" s="51">
        <v>18476</v>
      </c>
      <c r="N59" s="51">
        <v>70678</v>
      </c>
      <c r="O59" s="51">
        <v>61246</v>
      </c>
      <c r="P59" s="51">
        <v>63802</v>
      </c>
      <c r="Q59" s="51">
        <v>69266</v>
      </c>
      <c r="R59" s="51">
        <v>24293</v>
      </c>
      <c r="S59" s="51">
        <v>15707</v>
      </c>
      <c r="T59" s="51">
        <v>13569</v>
      </c>
      <c r="U59" s="51">
        <v>30201</v>
      </c>
      <c r="V59" s="51">
        <v>17282</v>
      </c>
      <c r="W59" s="51">
        <v>18528</v>
      </c>
      <c r="X59" s="51">
        <v>10693</v>
      </c>
      <c r="Y59" s="51">
        <v>20039</v>
      </c>
      <c r="Z59" s="51">
        <v>3936.0566037735853</v>
      </c>
      <c r="AA59" s="51">
        <v>0</v>
      </c>
      <c r="AB59" s="51">
        <v>0</v>
      </c>
      <c r="AC59" s="51">
        <v>0</v>
      </c>
      <c r="AD59" s="51">
        <v>0</v>
      </c>
      <c r="AE59" s="51">
        <v>4600</v>
      </c>
      <c r="AF59" s="51">
        <v>3900</v>
      </c>
      <c r="AG59" s="51">
        <v>2800</v>
      </c>
      <c r="AH59" s="51">
        <v>5600</v>
      </c>
      <c r="AI59" s="51">
        <v>6000</v>
      </c>
      <c r="AJ59" s="51">
        <v>13600</v>
      </c>
      <c r="AK59" s="51">
        <v>22100</v>
      </c>
      <c r="AL59" s="51">
        <v>19100</v>
      </c>
      <c r="AM59" s="51">
        <v>32000</v>
      </c>
      <c r="AN59" s="51">
        <v>28067.175000000003</v>
      </c>
      <c r="AO59" s="51">
        <v>29947.274999999998</v>
      </c>
      <c r="AP59" s="51">
        <v>43011.675000000003</v>
      </c>
      <c r="AQ59" s="51">
        <v>53682.3</v>
      </c>
      <c r="AR59" s="51">
        <v>66880</v>
      </c>
      <c r="AS59" s="51">
        <v>77587</v>
      </c>
      <c r="AT59" s="51">
        <v>94641</v>
      </c>
      <c r="AU59" s="51">
        <v>110175</v>
      </c>
      <c r="AV59" s="51">
        <v>114087</v>
      </c>
      <c r="AW59" s="51">
        <v>113112</v>
      </c>
      <c r="AX59" s="51">
        <v>118571</v>
      </c>
      <c r="AY59" s="51">
        <v>113104</v>
      </c>
      <c r="AZ59" s="51">
        <v>122863</v>
      </c>
      <c r="BA59" s="51">
        <v>139067</v>
      </c>
      <c r="BB59" s="51">
        <v>174253</v>
      </c>
      <c r="BC59" s="51">
        <v>183958</v>
      </c>
      <c r="BD59" s="51">
        <v>223684</v>
      </c>
      <c r="BE59" s="51">
        <v>259238</v>
      </c>
      <c r="BF59" s="51">
        <v>238203</v>
      </c>
      <c r="BG59" s="51">
        <v>263201</v>
      </c>
      <c r="BH59" s="51">
        <v>326710</v>
      </c>
      <c r="BI59" s="51">
        <v>372765</v>
      </c>
      <c r="BJ59" s="51">
        <v>427652</v>
      </c>
      <c r="BK59" s="51">
        <v>448896</v>
      </c>
      <c r="BL59" s="51">
        <v>521892</v>
      </c>
      <c r="BM59" s="51">
        <v>579150</v>
      </c>
      <c r="BN59" s="51">
        <v>705540</v>
      </c>
      <c r="BO59" s="51">
        <v>891485</v>
      </c>
      <c r="BP59" s="51">
        <v>937545</v>
      </c>
      <c r="BQ59" s="51">
        <v>1012144</v>
      </c>
      <c r="BR59" s="51">
        <v>1267804</v>
      </c>
      <c r="BS59" s="51">
        <v>1157599</v>
      </c>
      <c r="BT59" s="51">
        <v>1141130</v>
      </c>
      <c r="BU59" s="51">
        <v>1240920</v>
      </c>
      <c r="BV59" s="51">
        <v>1287813</v>
      </c>
      <c r="BW59" s="51">
        <v>1857326</v>
      </c>
      <c r="BX59" s="51">
        <v>989430.63583815028</v>
      </c>
    </row>
    <row r="60" spans="1:76">
      <c r="A60">
        <v>89</v>
      </c>
      <c r="B60" s="181">
        <v>194104</v>
      </c>
      <c r="C60" s="51">
        <v>1199</v>
      </c>
      <c r="D60" s="51">
        <v>1153</v>
      </c>
      <c r="E60" s="51">
        <v>10842</v>
      </c>
      <c r="F60" s="51">
        <v>16369</v>
      </c>
      <c r="G60" s="51">
        <v>19219</v>
      </c>
      <c r="H60" s="51">
        <v>8040</v>
      </c>
      <c r="I60" s="51">
        <v>10477</v>
      </c>
      <c r="J60" s="51">
        <v>22248</v>
      </c>
      <c r="K60" s="51">
        <v>10062</v>
      </c>
      <c r="L60" s="51">
        <v>12007</v>
      </c>
      <c r="M60" s="51">
        <v>2328</v>
      </c>
      <c r="N60" s="51">
        <v>7659</v>
      </c>
      <c r="O60" s="51">
        <v>6464</v>
      </c>
      <c r="P60" s="51">
        <v>2884</v>
      </c>
      <c r="Q60" s="51">
        <v>3889</v>
      </c>
      <c r="R60" s="51">
        <v>1937</v>
      </c>
      <c r="S60" s="51">
        <v>2045</v>
      </c>
      <c r="T60" s="51">
        <v>1762</v>
      </c>
      <c r="U60" s="51">
        <v>1712</v>
      </c>
      <c r="V60" s="51">
        <v>1006</v>
      </c>
      <c r="W60" s="51">
        <v>542</v>
      </c>
      <c r="X60" s="51">
        <v>446</v>
      </c>
      <c r="Y60" s="51">
        <v>1582</v>
      </c>
      <c r="Z60" s="51">
        <v>0</v>
      </c>
      <c r="AA60" s="51">
        <v>0</v>
      </c>
      <c r="AB60" s="51">
        <v>0</v>
      </c>
      <c r="AC60" s="51">
        <v>0</v>
      </c>
      <c r="AD60" s="51">
        <v>0</v>
      </c>
      <c r="AE60" s="51">
        <v>1600</v>
      </c>
      <c r="AF60" s="51">
        <v>1900</v>
      </c>
      <c r="AG60" s="51">
        <v>3400</v>
      </c>
      <c r="AH60" s="51">
        <v>4000</v>
      </c>
      <c r="AI60" s="51">
        <v>5800</v>
      </c>
      <c r="AJ60" s="51">
        <v>7400</v>
      </c>
      <c r="AK60" s="51">
        <v>6100</v>
      </c>
      <c r="AL60" s="51">
        <v>9200</v>
      </c>
      <c r="AM60" s="51">
        <v>10900</v>
      </c>
      <c r="AN60" s="51">
        <v>11057.849999999999</v>
      </c>
      <c r="AO60" s="51">
        <v>22459.5</v>
      </c>
      <c r="AP60" s="51">
        <v>26738.325000000001</v>
      </c>
      <c r="AQ60" s="51">
        <v>35364.825000000004</v>
      </c>
      <c r="AR60" s="51">
        <v>37840</v>
      </c>
      <c r="AS60" s="51">
        <v>34015</v>
      </c>
      <c r="AT60" s="51">
        <v>41038</v>
      </c>
      <c r="AU60" s="51">
        <v>50341</v>
      </c>
      <c r="AV60" s="51">
        <v>70555</v>
      </c>
      <c r="AW60" s="51">
        <v>64831</v>
      </c>
      <c r="AX60" s="51">
        <v>67925</v>
      </c>
      <c r="AY60" s="51">
        <v>70901</v>
      </c>
      <c r="AZ60" s="51">
        <v>81029</v>
      </c>
      <c r="BA60" s="51">
        <v>85153</v>
      </c>
      <c r="BB60" s="51">
        <v>90818</v>
      </c>
      <c r="BC60" s="51">
        <v>66540</v>
      </c>
      <c r="BD60" s="51">
        <v>80828</v>
      </c>
      <c r="BE60" s="51">
        <v>89507</v>
      </c>
      <c r="BF60" s="51">
        <v>86603</v>
      </c>
      <c r="BG60" s="51">
        <v>84532</v>
      </c>
      <c r="BH60" s="51">
        <v>98676</v>
      </c>
      <c r="BI60" s="51">
        <v>115000</v>
      </c>
      <c r="BJ60" s="51">
        <v>122209</v>
      </c>
      <c r="BK60" s="51">
        <v>137636</v>
      </c>
      <c r="BL60" s="51">
        <v>163054</v>
      </c>
      <c r="BM60" s="51">
        <v>187328</v>
      </c>
      <c r="BN60" s="51">
        <v>241852</v>
      </c>
      <c r="BO60" s="51">
        <v>254206</v>
      </c>
      <c r="BP60" s="51">
        <v>225914</v>
      </c>
      <c r="BQ60" s="51">
        <v>297879</v>
      </c>
      <c r="BR60" s="51">
        <v>365539</v>
      </c>
      <c r="BS60" s="51">
        <v>335146</v>
      </c>
      <c r="BT60" s="51">
        <v>327798</v>
      </c>
      <c r="BU60" s="51">
        <v>357986</v>
      </c>
      <c r="BV60" s="51">
        <v>400675</v>
      </c>
      <c r="BW60" s="51">
        <v>636723</v>
      </c>
      <c r="BX60" s="51">
        <v>81089.017341040468</v>
      </c>
    </row>
    <row r="61" spans="1:76" ht="13.8" thickBot="1">
      <c r="A61" s="184">
        <v>95</v>
      </c>
      <c r="B61" s="182">
        <v>0</v>
      </c>
      <c r="C61" s="183">
        <v>0</v>
      </c>
      <c r="D61" s="183">
        <v>0</v>
      </c>
      <c r="E61" s="183">
        <v>0</v>
      </c>
      <c r="F61" s="183">
        <v>0</v>
      </c>
      <c r="G61" s="183">
        <v>0</v>
      </c>
      <c r="H61" s="183">
        <v>0</v>
      </c>
      <c r="I61" s="183">
        <v>0</v>
      </c>
      <c r="J61" s="183">
        <v>0</v>
      </c>
      <c r="K61" s="183">
        <v>0</v>
      </c>
      <c r="L61" s="183">
        <v>0</v>
      </c>
      <c r="M61" s="183">
        <v>0</v>
      </c>
      <c r="N61" s="183">
        <v>0</v>
      </c>
      <c r="O61" s="183">
        <v>0</v>
      </c>
      <c r="P61" s="183">
        <v>0</v>
      </c>
      <c r="Q61" s="183">
        <v>0</v>
      </c>
      <c r="R61" s="183">
        <v>0</v>
      </c>
      <c r="S61" s="183">
        <v>0</v>
      </c>
      <c r="T61" s="183">
        <v>0</v>
      </c>
      <c r="U61" s="183">
        <v>0</v>
      </c>
      <c r="V61" s="183">
        <v>0</v>
      </c>
      <c r="W61" s="183">
        <v>0</v>
      </c>
      <c r="X61" s="183">
        <v>0</v>
      </c>
      <c r="Y61" s="183">
        <v>0</v>
      </c>
      <c r="Z61" s="183">
        <v>271.8679245283019</v>
      </c>
      <c r="AA61" s="183">
        <v>623194.8113207547</v>
      </c>
      <c r="AB61" s="183">
        <v>1519030.1886792453</v>
      </c>
      <c r="AC61" s="183">
        <v>1688525.8301886793</v>
      </c>
      <c r="AD61" s="183">
        <v>1152873.6792452831</v>
      </c>
      <c r="AE61" s="183">
        <v>0</v>
      </c>
      <c r="AF61" s="183">
        <v>0</v>
      </c>
      <c r="AG61" s="183">
        <v>0</v>
      </c>
      <c r="AH61" s="183">
        <v>0</v>
      </c>
      <c r="AI61" s="183">
        <v>0</v>
      </c>
      <c r="AJ61" s="183">
        <v>0</v>
      </c>
      <c r="AK61" s="183">
        <v>0</v>
      </c>
      <c r="AL61" s="183">
        <v>0</v>
      </c>
      <c r="AM61" s="183">
        <v>0</v>
      </c>
      <c r="AN61" s="183">
        <v>0</v>
      </c>
      <c r="AO61" s="183">
        <v>0</v>
      </c>
      <c r="AP61" s="183">
        <v>0</v>
      </c>
      <c r="AQ61" s="183">
        <v>0</v>
      </c>
      <c r="AR61" s="183">
        <v>0</v>
      </c>
      <c r="AS61" s="183">
        <v>0</v>
      </c>
      <c r="AT61" s="183">
        <v>0</v>
      </c>
      <c r="AU61" s="183">
        <v>0</v>
      </c>
      <c r="AV61" s="183">
        <v>0</v>
      </c>
      <c r="AW61" s="183">
        <v>0</v>
      </c>
      <c r="AX61" s="183">
        <v>0</v>
      </c>
      <c r="AY61" s="183">
        <v>0</v>
      </c>
      <c r="AZ61" s="183">
        <v>0</v>
      </c>
      <c r="BA61" s="183">
        <v>0</v>
      </c>
      <c r="BB61" s="183">
        <v>0</v>
      </c>
      <c r="BC61" s="183">
        <v>0</v>
      </c>
      <c r="BD61" s="183">
        <v>0</v>
      </c>
      <c r="BE61" s="183">
        <v>0</v>
      </c>
      <c r="BF61" s="183">
        <v>0</v>
      </c>
      <c r="BG61" s="183">
        <v>0</v>
      </c>
      <c r="BH61" s="183">
        <v>0</v>
      </c>
      <c r="BI61" s="183">
        <v>0</v>
      </c>
      <c r="BJ61" s="183">
        <v>0</v>
      </c>
      <c r="BK61" s="183">
        <v>0</v>
      </c>
      <c r="BL61" s="183">
        <v>0</v>
      </c>
      <c r="BM61" s="183">
        <v>0</v>
      </c>
      <c r="BN61" s="183">
        <v>0</v>
      </c>
      <c r="BO61" s="183">
        <v>0</v>
      </c>
      <c r="BP61" s="183">
        <v>0</v>
      </c>
      <c r="BQ61" s="183">
        <v>0</v>
      </c>
      <c r="BR61" s="183">
        <v>0</v>
      </c>
      <c r="BS61" s="183">
        <v>0</v>
      </c>
      <c r="BT61" s="183">
        <v>0</v>
      </c>
      <c r="BU61" s="183">
        <v>0</v>
      </c>
      <c r="BV61" s="183">
        <v>0</v>
      </c>
      <c r="BW61" s="183">
        <v>0</v>
      </c>
      <c r="BX61" s="183">
        <v>0</v>
      </c>
    </row>
    <row r="62" spans="1:76">
      <c r="A62" s="178" t="s">
        <v>403</v>
      </c>
    </row>
    <row r="63" spans="1:76" ht="14.4">
      <c r="A63" s="185" t="s">
        <v>404</v>
      </c>
    </row>
    <row r="64" spans="1:76">
      <c r="A64" s="178" t="s">
        <v>375</v>
      </c>
    </row>
    <row r="65" spans="1:1" ht="14.4">
      <c r="A65" s="185" t="s">
        <v>405</v>
      </c>
    </row>
  </sheetData>
  <mergeCells count="2">
    <mergeCell ref="A1:J1"/>
    <mergeCell ref="A2:I2"/>
  </mergeCells>
  <phoneticPr fontId="3"/>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68"/>
  <sheetViews>
    <sheetView showGridLines="0" tabSelected="1" zoomScaleNormal="100" workbookViewId="0">
      <pane xSplit="1" ySplit="6" topLeftCell="B7" activePane="bottomRight" state="frozen"/>
      <selection activeCell="D62" sqref="D62"/>
      <selection pane="topRight" activeCell="D62" sqref="D62"/>
      <selection pane="bottomLeft" activeCell="D62" sqref="D62"/>
      <selection pane="bottomRight" activeCell="A2" sqref="A2"/>
    </sheetView>
  </sheetViews>
  <sheetFormatPr defaultColWidth="13" defaultRowHeight="13.8"/>
  <cols>
    <col min="1" max="16384" width="13" style="190"/>
  </cols>
  <sheetData>
    <row r="1" spans="1:76" s="188" customFormat="1" ht="26.4">
      <c r="A1" s="187" t="s">
        <v>438</v>
      </c>
      <c r="B1" s="187"/>
      <c r="C1" s="187"/>
      <c r="D1" s="187"/>
      <c r="E1" s="187"/>
      <c r="F1" s="187"/>
      <c r="G1" s="187"/>
      <c r="H1" s="187"/>
      <c r="I1" s="187"/>
      <c r="J1" s="187"/>
    </row>
    <row r="2" spans="1:76" s="188" customFormat="1" ht="21">
      <c r="A2" s="187" t="s">
        <v>439</v>
      </c>
      <c r="B2" s="187"/>
      <c r="C2" s="187"/>
      <c r="D2" s="187"/>
      <c r="E2" s="187"/>
      <c r="F2" s="187"/>
      <c r="G2" s="187"/>
      <c r="H2" s="187"/>
      <c r="I2" s="187"/>
    </row>
    <row r="3" spans="1:76" s="188" customFormat="1" ht="21">
      <c r="A3" s="187"/>
      <c r="B3" s="187"/>
      <c r="C3" s="187"/>
      <c r="D3" s="187"/>
      <c r="E3" s="187"/>
      <c r="F3" s="187"/>
      <c r="G3" s="187"/>
      <c r="H3" s="187"/>
      <c r="I3" s="187"/>
    </row>
    <row r="4" spans="1:76" ht="18">
      <c r="A4" s="228" t="s">
        <v>431</v>
      </c>
      <c r="B4" s="228"/>
      <c r="C4" s="228"/>
      <c r="D4" s="228"/>
      <c r="E4" s="228"/>
      <c r="F4" s="228"/>
      <c r="G4" s="228"/>
      <c r="H4" s="228"/>
    </row>
    <row r="5" spans="1:76" ht="6" customHeight="1" thickBot="1">
      <c r="A5" s="201"/>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row>
    <row r="6" spans="1:76">
      <c r="A6" s="226" t="s">
        <v>401</v>
      </c>
      <c r="B6" s="227">
        <v>1918</v>
      </c>
      <c r="C6" s="227">
        <v>1919</v>
      </c>
      <c r="D6" s="227">
        <v>1920</v>
      </c>
      <c r="E6" s="227">
        <v>1921</v>
      </c>
      <c r="F6" s="227" t="s">
        <v>45</v>
      </c>
      <c r="G6" s="227" t="s">
        <v>46</v>
      </c>
      <c r="H6" s="227" t="s">
        <v>47</v>
      </c>
      <c r="I6" s="227" t="s">
        <v>48</v>
      </c>
      <c r="J6" s="227" t="s">
        <v>49</v>
      </c>
      <c r="K6" s="227" t="s">
        <v>50</v>
      </c>
      <c r="L6" s="227" t="s">
        <v>51</v>
      </c>
      <c r="M6" s="227" t="s">
        <v>52</v>
      </c>
      <c r="N6" s="227" t="s">
        <v>53</v>
      </c>
      <c r="O6" s="227">
        <v>1930</v>
      </c>
      <c r="P6" s="227">
        <v>1931</v>
      </c>
      <c r="Q6" s="227">
        <v>1932</v>
      </c>
      <c r="R6" s="227">
        <v>1933</v>
      </c>
      <c r="S6" s="227">
        <v>1934</v>
      </c>
      <c r="T6" s="227">
        <v>1935</v>
      </c>
      <c r="U6" s="227">
        <v>1936</v>
      </c>
      <c r="V6" s="227">
        <v>1937</v>
      </c>
      <c r="W6" s="227">
        <v>1938</v>
      </c>
      <c r="X6" s="227">
        <v>1939</v>
      </c>
      <c r="Y6" s="227">
        <v>1940</v>
      </c>
      <c r="Z6" s="227">
        <v>1941</v>
      </c>
      <c r="AA6" s="227">
        <v>1942</v>
      </c>
      <c r="AB6" s="227">
        <v>1943</v>
      </c>
      <c r="AC6" s="227">
        <v>1944</v>
      </c>
      <c r="AD6" s="227">
        <v>1945</v>
      </c>
      <c r="AE6" s="227">
        <v>1946</v>
      </c>
      <c r="AF6" s="227">
        <v>1947</v>
      </c>
      <c r="AG6" s="227">
        <v>1948</v>
      </c>
      <c r="AH6" s="227">
        <v>1949</v>
      </c>
      <c r="AI6" s="227">
        <v>1950</v>
      </c>
      <c r="AJ6" s="227">
        <v>1951</v>
      </c>
      <c r="AK6" s="227">
        <v>1952</v>
      </c>
      <c r="AL6" s="227">
        <v>1953</v>
      </c>
      <c r="AM6" s="227">
        <v>1954</v>
      </c>
      <c r="AN6" s="227">
        <v>1955</v>
      </c>
      <c r="AO6" s="227">
        <v>1956</v>
      </c>
      <c r="AP6" s="227">
        <v>1957</v>
      </c>
      <c r="AQ6" s="227">
        <v>1958</v>
      </c>
      <c r="AR6" s="227">
        <v>1959</v>
      </c>
      <c r="AS6" s="227">
        <v>1960</v>
      </c>
      <c r="AT6" s="227">
        <v>1961</v>
      </c>
      <c r="AU6" s="227">
        <v>1962</v>
      </c>
      <c r="AV6" s="227">
        <v>1963</v>
      </c>
      <c r="AW6" s="227">
        <v>1964</v>
      </c>
      <c r="AX6" s="227">
        <v>1965</v>
      </c>
      <c r="AY6" s="227">
        <v>1966</v>
      </c>
      <c r="AZ6" s="227">
        <v>1967</v>
      </c>
      <c r="BA6" s="227">
        <v>1968</v>
      </c>
      <c r="BB6" s="227">
        <v>1969</v>
      </c>
      <c r="BC6" s="227">
        <v>1970</v>
      </c>
      <c r="BD6" s="227">
        <v>1971</v>
      </c>
      <c r="BE6" s="227">
        <v>1972</v>
      </c>
      <c r="BF6" s="227">
        <v>1973</v>
      </c>
      <c r="BG6" s="227">
        <v>1974</v>
      </c>
      <c r="BH6" s="227">
        <v>1975</v>
      </c>
      <c r="BI6" s="227">
        <v>1976</v>
      </c>
      <c r="BJ6" s="227">
        <v>1977</v>
      </c>
      <c r="BK6" s="227">
        <v>1978</v>
      </c>
      <c r="BL6" s="227">
        <v>1979</v>
      </c>
      <c r="BM6" s="227">
        <v>1980</v>
      </c>
      <c r="BN6" s="227">
        <v>1981</v>
      </c>
      <c r="BO6" s="227">
        <v>1982</v>
      </c>
      <c r="BP6" s="227">
        <v>1983</v>
      </c>
      <c r="BQ6" s="227">
        <v>1984</v>
      </c>
      <c r="BR6" s="227">
        <v>1985</v>
      </c>
      <c r="BS6" s="227">
        <v>1986</v>
      </c>
      <c r="BT6" s="227">
        <v>1987</v>
      </c>
      <c r="BU6" s="227">
        <v>1988</v>
      </c>
      <c r="BV6" s="227">
        <v>1989</v>
      </c>
      <c r="BW6" s="227">
        <v>1990</v>
      </c>
      <c r="BX6" s="199">
        <v>1991</v>
      </c>
    </row>
    <row r="7" spans="1:76">
      <c r="A7" s="215" t="s">
        <v>390</v>
      </c>
      <c r="B7" s="216">
        <v>0</v>
      </c>
      <c r="C7" s="216">
        <v>13.5</v>
      </c>
      <c r="D7" s="216">
        <v>0</v>
      </c>
      <c r="E7" s="216">
        <v>0</v>
      </c>
      <c r="F7" s="216">
        <v>24.074999999999999</v>
      </c>
      <c r="G7" s="216">
        <v>11.925000000000001</v>
      </c>
      <c r="H7" s="216">
        <v>1741.5</v>
      </c>
      <c r="I7" s="216">
        <v>4029.5250000000001</v>
      </c>
      <c r="J7" s="216">
        <v>6830.7750000000005</v>
      </c>
      <c r="K7" s="216">
        <v>6777.6750000000002</v>
      </c>
      <c r="L7" s="216">
        <v>8191.35</v>
      </c>
      <c r="M7" s="216">
        <v>3324.8250000000003</v>
      </c>
      <c r="N7" s="216">
        <v>9908.7749999999996</v>
      </c>
      <c r="O7" s="216">
        <v>17741.025000000001</v>
      </c>
      <c r="P7" s="216">
        <v>20495.475000000002</v>
      </c>
      <c r="Q7" s="216">
        <v>14473.125</v>
      </c>
      <c r="R7" s="216">
        <v>10656.225</v>
      </c>
      <c r="S7" s="216">
        <v>8513.7749999999996</v>
      </c>
      <c r="T7" s="216">
        <v>7359.3</v>
      </c>
      <c r="U7" s="216">
        <v>9830.9250000000011</v>
      </c>
      <c r="V7" s="216">
        <v>7829.1</v>
      </c>
      <c r="W7" s="216">
        <v>9093.15</v>
      </c>
      <c r="X7" s="216">
        <v>9595.5750000000007</v>
      </c>
      <c r="Y7" s="216">
        <v>11553.300000000001</v>
      </c>
      <c r="Z7" s="216">
        <v>9185.433962264151</v>
      </c>
      <c r="AA7" s="216">
        <v>17957.037735849059</v>
      </c>
      <c r="AB7" s="216">
        <v>13842.849056603774</v>
      </c>
      <c r="AC7" s="216">
        <v>17653.584905660377</v>
      </c>
      <c r="AD7" s="216">
        <v>13156.471698113208</v>
      </c>
      <c r="AE7" s="216">
        <v>13900</v>
      </c>
      <c r="AF7" s="216">
        <v>18200</v>
      </c>
      <c r="AG7" s="216">
        <v>12300</v>
      </c>
      <c r="AH7" s="216">
        <v>13000</v>
      </c>
      <c r="AI7" s="216">
        <v>16700</v>
      </c>
      <c r="AJ7" s="216">
        <v>21600</v>
      </c>
      <c r="AK7" s="216">
        <v>23800</v>
      </c>
      <c r="AL7" s="216">
        <v>22000</v>
      </c>
      <c r="AM7" s="216">
        <v>22200</v>
      </c>
      <c r="AN7" s="216">
        <v>23975.775000000001</v>
      </c>
      <c r="AO7" s="216">
        <v>25937.55</v>
      </c>
      <c r="AP7" s="216">
        <v>17801.325000000001</v>
      </c>
      <c r="AQ7" s="216">
        <v>21510.225000000002</v>
      </c>
      <c r="AR7" s="216">
        <v>22728</v>
      </c>
      <c r="AS7" s="216">
        <v>24113</v>
      </c>
      <c r="AT7" s="216">
        <v>38514</v>
      </c>
      <c r="AU7" s="216">
        <v>32256</v>
      </c>
      <c r="AV7" s="216">
        <v>18270</v>
      </c>
      <c r="AW7" s="216">
        <v>17110</v>
      </c>
      <c r="AX7" s="216">
        <v>30354</v>
      </c>
      <c r="AY7" s="216">
        <v>26637</v>
      </c>
      <c r="AZ7" s="216">
        <v>22797</v>
      </c>
      <c r="BA7" s="216">
        <v>20970</v>
      </c>
      <c r="BB7" s="216">
        <v>19054</v>
      </c>
      <c r="BC7" s="216">
        <v>19457</v>
      </c>
      <c r="BD7" s="216">
        <v>32475</v>
      </c>
      <c r="BE7" s="216">
        <v>33182</v>
      </c>
      <c r="BF7" s="216">
        <v>34740</v>
      </c>
      <c r="BG7" s="216">
        <v>88581</v>
      </c>
      <c r="BH7" s="216">
        <v>142411</v>
      </c>
      <c r="BI7" s="216">
        <v>80351</v>
      </c>
      <c r="BJ7" s="216">
        <v>91152</v>
      </c>
      <c r="BK7" s="216">
        <v>57204</v>
      </c>
      <c r="BL7" s="216">
        <v>99036</v>
      </c>
      <c r="BM7" s="216">
        <v>102852</v>
      </c>
      <c r="BN7" s="216">
        <v>130581</v>
      </c>
      <c r="BO7" s="216">
        <v>138039</v>
      </c>
      <c r="BP7" s="216">
        <v>132423</v>
      </c>
      <c r="BQ7" s="216">
        <v>104231</v>
      </c>
      <c r="BR7" s="216">
        <v>87184</v>
      </c>
      <c r="BS7" s="216">
        <v>78687</v>
      </c>
      <c r="BT7" s="216">
        <v>86621</v>
      </c>
      <c r="BU7" s="216">
        <v>90418</v>
      </c>
      <c r="BV7" s="216">
        <v>74643</v>
      </c>
      <c r="BW7" s="216">
        <v>78810</v>
      </c>
      <c r="BX7" s="217">
        <v>66591.907514450868</v>
      </c>
    </row>
    <row r="8" spans="1:76">
      <c r="A8" s="215" t="s">
        <v>391</v>
      </c>
      <c r="B8" s="216">
        <v>0</v>
      </c>
      <c r="C8" s="216">
        <v>54</v>
      </c>
      <c r="D8" s="216">
        <v>9.4500000000000011</v>
      </c>
      <c r="E8" s="216">
        <v>4252.7250000000004</v>
      </c>
      <c r="F8" s="216">
        <v>6262.4250000000002</v>
      </c>
      <c r="G8" s="216">
        <v>2299.9500000000003</v>
      </c>
      <c r="H8" s="216">
        <v>1572.9750000000001</v>
      </c>
      <c r="I8" s="216">
        <v>65.7</v>
      </c>
      <c r="J8" s="216">
        <v>20.25</v>
      </c>
      <c r="K8" s="216">
        <v>40.725000000000001</v>
      </c>
      <c r="L8" s="216">
        <v>71.100000000000009</v>
      </c>
      <c r="M8" s="216">
        <v>3.15</v>
      </c>
      <c r="N8" s="216">
        <v>91.575000000000003</v>
      </c>
      <c r="O8" s="216">
        <v>460.57499999999999</v>
      </c>
      <c r="P8" s="216">
        <v>525.375</v>
      </c>
      <c r="Q8" s="216">
        <v>2378.7000000000003</v>
      </c>
      <c r="R8" s="216">
        <v>1505.4750000000001</v>
      </c>
      <c r="S8" s="216">
        <v>2461.0500000000002</v>
      </c>
      <c r="T8" s="216">
        <v>960.30000000000007</v>
      </c>
      <c r="U8" s="216">
        <v>540</v>
      </c>
      <c r="V8" s="216">
        <v>458.1</v>
      </c>
      <c r="W8" s="216">
        <v>325.8</v>
      </c>
      <c r="X8" s="216">
        <v>384.3</v>
      </c>
      <c r="Y8" s="216">
        <v>1220.175</v>
      </c>
      <c r="Z8" s="216">
        <v>1687.4830188679246</v>
      </c>
      <c r="AA8" s="216">
        <v>31214.377358490568</v>
      </c>
      <c r="AB8" s="216">
        <v>173538.84905660379</v>
      </c>
      <c r="AC8" s="216">
        <v>213994.86792452831</v>
      </c>
      <c r="AD8" s="216">
        <v>145599.45283018867</v>
      </c>
      <c r="AE8" s="216">
        <v>15700</v>
      </c>
      <c r="AF8" s="216">
        <v>5600</v>
      </c>
      <c r="AG8" s="216">
        <v>3400</v>
      </c>
      <c r="AH8" s="216">
        <v>9400</v>
      </c>
      <c r="AI8" s="216">
        <v>21400</v>
      </c>
      <c r="AJ8" s="216">
        <v>22700</v>
      </c>
      <c r="AK8" s="216">
        <v>42200</v>
      </c>
      <c r="AL8" s="216">
        <v>57100</v>
      </c>
      <c r="AM8" s="216">
        <v>130000</v>
      </c>
      <c r="AN8" s="216">
        <v>100747.575</v>
      </c>
      <c r="AO8" s="216">
        <v>103595.4</v>
      </c>
      <c r="AP8" s="216">
        <v>54854.325000000004</v>
      </c>
      <c r="AQ8" s="216">
        <v>72697.95</v>
      </c>
      <c r="AR8" s="216">
        <v>49945</v>
      </c>
      <c r="AS8" s="216">
        <v>27338</v>
      </c>
      <c r="AT8" s="216">
        <v>25382</v>
      </c>
      <c r="AU8" s="216">
        <v>52488</v>
      </c>
      <c r="AV8" s="216">
        <v>17579</v>
      </c>
      <c r="AW8" s="216">
        <v>60689</v>
      </c>
      <c r="AX8" s="216">
        <v>124540</v>
      </c>
      <c r="AY8" s="216">
        <v>67236</v>
      </c>
      <c r="AZ8" s="216">
        <v>34240</v>
      </c>
      <c r="BA8" s="216">
        <v>34097</v>
      </c>
      <c r="BB8" s="216">
        <v>42283</v>
      </c>
      <c r="BC8" s="216">
        <v>88349</v>
      </c>
      <c r="BD8" s="216">
        <v>109706</v>
      </c>
      <c r="BE8" s="216">
        <v>79811</v>
      </c>
      <c r="BF8" s="216">
        <v>82216</v>
      </c>
      <c r="BG8" s="216">
        <v>361066</v>
      </c>
      <c r="BH8" s="216">
        <v>356138</v>
      </c>
      <c r="BI8" s="216">
        <v>285537</v>
      </c>
      <c r="BJ8" s="216">
        <v>516226</v>
      </c>
      <c r="BK8" s="216">
        <v>176610</v>
      </c>
      <c r="BL8" s="216">
        <v>555476</v>
      </c>
      <c r="BM8" s="216">
        <v>882649</v>
      </c>
      <c r="BN8" s="216">
        <v>1184971</v>
      </c>
      <c r="BO8" s="216">
        <v>1036221</v>
      </c>
      <c r="BP8" s="216">
        <v>1014578</v>
      </c>
      <c r="BQ8" s="216">
        <v>888085</v>
      </c>
      <c r="BR8" s="216">
        <v>855200</v>
      </c>
      <c r="BS8" s="216">
        <v>906446</v>
      </c>
      <c r="BT8" s="216">
        <v>878233</v>
      </c>
      <c r="BU8" s="216">
        <v>732091</v>
      </c>
      <c r="BV8" s="216">
        <v>727852</v>
      </c>
      <c r="BW8" s="216">
        <v>1193080</v>
      </c>
      <c r="BX8" s="217">
        <v>1257485.549132948</v>
      </c>
    </row>
    <row r="9" spans="1:76">
      <c r="A9" s="215" t="s">
        <v>392</v>
      </c>
      <c r="B9" s="216">
        <v>0</v>
      </c>
      <c r="C9" s="216">
        <v>0</v>
      </c>
      <c r="D9" s="216">
        <v>128.70000000000002</v>
      </c>
      <c r="E9" s="216">
        <v>146.70000000000002</v>
      </c>
      <c r="F9" s="216">
        <v>998.32500000000005</v>
      </c>
      <c r="G9" s="216">
        <v>529.20000000000005</v>
      </c>
      <c r="H9" s="216">
        <v>129.6</v>
      </c>
      <c r="I9" s="216">
        <v>398.7</v>
      </c>
      <c r="J9" s="216">
        <v>186.07500000000002</v>
      </c>
      <c r="K9" s="216">
        <v>44.774999999999999</v>
      </c>
      <c r="L9" s="216">
        <v>101.7</v>
      </c>
      <c r="M9" s="216">
        <v>49.95</v>
      </c>
      <c r="N9" s="216">
        <v>131.625</v>
      </c>
      <c r="O9" s="216">
        <v>271.35000000000002</v>
      </c>
      <c r="P9" s="216">
        <v>251.55</v>
      </c>
      <c r="Q9" s="216">
        <v>225.67500000000001</v>
      </c>
      <c r="R9" s="216">
        <v>498.82499999999999</v>
      </c>
      <c r="S9" s="216">
        <v>436.5</v>
      </c>
      <c r="T9" s="216">
        <v>126.22500000000001</v>
      </c>
      <c r="U9" s="216">
        <v>151.875</v>
      </c>
      <c r="V9" s="216">
        <v>256.5</v>
      </c>
      <c r="W9" s="216">
        <v>215.32500000000002</v>
      </c>
      <c r="X9" s="216">
        <v>182.70000000000002</v>
      </c>
      <c r="Y9" s="216">
        <v>1260.675</v>
      </c>
      <c r="Z9" s="216">
        <v>975.05660377358492</v>
      </c>
      <c r="AA9" s="216">
        <v>1579.7547169811323</v>
      </c>
      <c r="AB9" s="216">
        <v>11250</v>
      </c>
      <c r="AC9" s="216">
        <v>23354.66037735849</v>
      </c>
      <c r="AD9" s="216">
        <v>20644.471698113208</v>
      </c>
      <c r="AE9" s="216">
        <v>1100</v>
      </c>
      <c r="AF9" s="216">
        <v>1200</v>
      </c>
      <c r="AG9" s="216">
        <v>700</v>
      </c>
      <c r="AH9" s="216">
        <v>600</v>
      </c>
      <c r="AI9" s="216">
        <v>2100</v>
      </c>
      <c r="AJ9" s="216">
        <v>2900</v>
      </c>
      <c r="AK9" s="216">
        <v>3200</v>
      </c>
      <c r="AL9" s="216">
        <v>4700</v>
      </c>
      <c r="AM9" s="216">
        <v>7500</v>
      </c>
      <c r="AN9" s="216">
        <v>7095.3750000000009</v>
      </c>
      <c r="AO9" s="216">
        <v>7022.4750000000004</v>
      </c>
      <c r="AP9" s="216">
        <v>9989.7750000000015</v>
      </c>
      <c r="AQ9" s="216">
        <v>15794.1</v>
      </c>
      <c r="AR9" s="216">
        <v>9112</v>
      </c>
      <c r="AS9" s="216">
        <v>6893</v>
      </c>
      <c r="AT9" s="216">
        <v>7903</v>
      </c>
      <c r="AU9" s="216">
        <v>6850</v>
      </c>
      <c r="AV9" s="216">
        <v>8686</v>
      </c>
      <c r="AW9" s="216">
        <v>30819</v>
      </c>
      <c r="AX9" s="216">
        <v>39139</v>
      </c>
      <c r="AY9" s="216">
        <v>26132</v>
      </c>
      <c r="AZ9" s="216">
        <v>35374</v>
      </c>
      <c r="BA9" s="216">
        <v>31724</v>
      </c>
      <c r="BB9" s="216">
        <v>26190</v>
      </c>
      <c r="BC9" s="216">
        <v>28879</v>
      </c>
      <c r="BD9" s="216">
        <v>40147</v>
      </c>
      <c r="BE9" s="216">
        <v>49833</v>
      </c>
      <c r="BF9" s="216">
        <v>37609</v>
      </c>
      <c r="BG9" s="216">
        <v>38356</v>
      </c>
      <c r="BH9" s="216">
        <v>47654</v>
      </c>
      <c r="BI9" s="216">
        <v>47654</v>
      </c>
      <c r="BJ9" s="216">
        <v>55238</v>
      </c>
      <c r="BK9" s="216">
        <v>46069</v>
      </c>
      <c r="BL9" s="216">
        <v>61192</v>
      </c>
      <c r="BM9" s="216">
        <v>91287</v>
      </c>
      <c r="BN9" s="216">
        <v>123784</v>
      </c>
      <c r="BO9" s="216">
        <v>132403</v>
      </c>
      <c r="BP9" s="216">
        <v>90000</v>
      </c>
      <c r="BQ9" s="216">
        <v>87247</v>
      </c>
      <c r="BR9" s="216">
        <v>89576</v>
      </c>
      <c r="BS9" s="216">
        <v>95914</v>
      </c>
      <c r="BT9" s="216">
        <v>73604</v>
      </c>
      <c r="BU9" s="216">
        <v>73225</v>
      </c>
      <c r="BV9" s="216">
        <v>111466</v>
      </c>
      <c r="BW9" s="216">
        <v>101118</v>
      </c>
      <c r="BX9" s="217">
        <v>463015.0289017341</v>
      </c>
    </row>
    <row r="10" spans="1:76">
      <c r="A10" s="215" t="s">
        <v>393</v>
      </c>
      <c r="B10" s="216">
        <v>642.82500000000005</v>
      </c>
      <c r="C10" s="216">
        <v>0</v>
      </c>
      <c r="D10" s="216">
        <v>186.07500000000002</v>
      </c>
      <c r="E10" s="216">
        <v>3394.8</v>
      </c>
      <c r="F10" s="216">
        <v>8725.7250000000004</v>
      </c>
      <c r="G10" s="216">
        <v>4525.2</v>
      </c>
      <c r="H10" s="216">
        <v>3470.4</v>
      </c>
      <c r="I10" s="216">
        <v>8352.6750000000011</v>
      </c>
      <c r="J10" s="216">
        <v>2744.1</v>
      </c>
      <c r="K10" s="216">
        <v>3450.6</v>
      </c>
      <c r="L10" s="216">
        <v>2928.375</v>
      </c>
      <c r="M10" s="216">
        <v>506.25</v>
      </c>
      <c r="N10" s="216">
        <v>3953.7000000000003</v>
      </c>
      <c r="O10" s="216">
        <v>8215.65</v>
      </c>
      <c r="P10" s="216">
        <v>5906.9250000000002</v>
      </c>
      <c r="Q10" s="216">
        <v>6170.625</v>
      </c>
      <c r="R10" s="216">
        <v>2786.1750000000002</v>
      </c>
      <c r="S10" s="216">
        <v>4181.1750000000002</v>
      </c>
      <c r="T10" s="216">
        <v>3845.7000000000003</v>
      </c>
      <c r="U10" s="216">
        <v>3574.35</v>
      </c>
      <c r="V10" s="216">
        <v>1304.55</v>
      </c>
      <c r="W10" s="216">
        <v>812.47500000000002</v>
      </c>
      <c r="X10" s="216">
        <v>618.52499999999998</v>
      </c>
      <c r="Y10" s="216">
        <v>1416.825</v>
      </c>
      <c r="Z10" s="216">
        <v>817.64150943396226</v>
      </c>
      <c r="AA10" s="216">
        <v>485.66037735849056</v>
      </c>
      <c r="AB10" s="216">
        <v>459.00000000000006</v>
      </c>
      <c r="AC10" s="216">
        <v>913.07547169811323</v>
      </c>
      <c r="AD10" s="216">
        <v>1154.5471698113208</v>
      </c>
      <c r="AE10" s="216">
        <v>13800</v>
      </c>
      <c r="AF10" s="216">
        <v>17500</v>
      </c>
      <c r="AG10" s="216">
        <v>12300</v>
      </c>
      <c r="AH10" s="216">
        <v>12100</v>
      </c>
      <c r="AI10" s="216">
        <v>7200</v>
      </c>
      <c r="AJ10" s="216">
        <v>11200</v>
      </c>
      <c r="AK10" s="216">
        <v>15400</v>
      </c>
      <c r="AL10" s="216">
        <v>27700</v>
      </c>
      <c r="AM10" s="216">
        <v>34700</v>
      </c>
      <c r="AN10" s="216">
        <v>17836.424999999999</v>
      </c>
      <c r="AO10" s="216">
        <v>20857.05</v>
      </c>
      <c r="AP10" s="216">
        <v>22189.725000000002</v>
      </c>
      <c r="AQ10" s="216">
        <v>19874.475000000002</v>
      </c>
      <c r="AR10" s="216">
        <v>19290</v>
      </c>
      <c r="AS10" s="216">
        <v>16949</v>
      </c>
      <c r="AT10" s="216">
        <v>7560</v>
      </c>
      <c r="AU10" s="216">
        <v>14488</v>
      </c>
      <c r="AV10" s="216">
        <v>16271</v>
      </c>
      <c r="AW10" s="216">
        <v>16857</v>
      </c>
      <c r="AX10" s="216">
        <v>13921</v>
      </c>
      <c r="AY10" s="216">
        <v>14677</v>
      </c>
      <c r="AZ10" s="216">
        <v>14762</v>
      </c>
      <c r="BA10" s="216">
        <v>12311</v>
      </c>
      <c r="BB10" s="216">
        <v>13170</v>
      </c>
      <c r="BC10" s="216">
        <v>14892</v>
      </c>
      <c r="BD10" s="216">
        <v>13648</v>
      </c>
      <c r="BE10" s="216">
        <v>14069</v>
      </c>
      <c r="BF10" s="216">
        <v>9596</v>
      </c>
      <c r="BG10" s="216">
        <v>17120</v>
      </c>
      <c r="BH10" s="216">
        <v>18771</v>
      </c>
      <c r="BI10" s="216">
        <v>20292</v>
      </c>
      <c r="BJ10" s="216">
        <v>28649</v>
      </c>
      <c r="BK10" s="216">
        <v>29874</v>
      </c>
      <c r="BL10" s="216">
        <v>34051</v>
      </c>
      <c r="BM10" s="216">
        <v>58947</v>
      </c>
      <c r="BN10" s="216">
        <v>55676</v>
      </c>
      <c r="BO10" s="216">
        <v>51583</v>
      </c>
      <c r="BP10" s="216">
        <v>98011</v>
      </c>
      <c r="BQ10" s="216">
        <v>112584</v>
      </c>
      <c r="BR10" s="216">
        <v>113334</v>
      </c>
      <c r="BS10" s="216">
        <v>90524</v>
      </c>
      <c r="BT10" s="216">
        <v>96824</v>
      </c>
      <c r="BU10" s="216">
        <v>109659</v>
      </c>
      <c r="BV10" s="216">
        <v>100440</v>
      </c>
      <c r="BW10" s="216">
        <v>95192</v>
      </c>
      <c r="BX10" s="217">
        <v>45736.416184971102</v>
      </c>
    </row>
    <row r="11" spans="1:76">
      <c r="A11" s="215" t="s">
        <v>394</v>
      </c>
      <c r="B11" s="216">
        <v>11.025</v>
      </c>
      <c r="C11" s="216">
        <v>6.5250000000000004</v>
      </c>
      <c r="D11" s="216">
        <v>106.2</v>
      </c>
      <c r="E11" s="216">
        <v>15319.125</v>
      </c>
      <c r="F11" s="216">
        <v>48902.85</v>
      </c>
      <c r="G11" s="216">
        <v>2736.6750000000002</v>
      </c>
      <c r="H11" s="216">
        <v>4082.4</v>
      </c>
      <c r="I11" s="216">
        <v>87855.074999999997</v>
      </c>
      <c r="J11" s="216">
        <v>8763.0750000000007</v>
      </c>
      <c r="K11" s="216">
        <v>8728.875</v>
      </c>
      <c r="L11" s="216">
        <v>33921</v>
      </c>
      <c r="M11" s="216">
        <v>1860.9750000000001</v>
      </c>
      <c r="N11" s="216">
        <v>12206.925000000001</v>
      </c>
      <c r="O11" s="216">
        <v>12018.825000000001</v>
      </c>
      <c r="P11" s="216">
        <v>8443.8000000000011</v>
      </c>
      <c r="Q11" s="216">
        <v>18871.2</v>
      </c>
      <c r="R11" s="216">
        <v>1001.475</v>
      </c>
      <c r="S11" s="216">
        <v>2475.9</v>
      </c>
      <c r="T11" s="216">
        <v>2836.8</v>
      </c>
      <c r="U11" s="216">
        <v>2671.65</v>
      </c>
      <c r="V11" s="216">
        <v>1266.75</v>
      </c>
      <c r="W11" s="216">
        <v>6506.3249999999998</v>
      </c>
      <c r="X11" s="216">
        <v>5146.4250000000002</v>
      </c>
      <c r="Y11" s="216">
        <v>2956.5</v>
      </c>
      <c r="Z11" s="216">
        <v>2312.8301886792456</v>
      </c>
      <c r="AA11" s="216">
        <v>9300.2264150943411</v>
      </c>
      <c r="AB11" s="216">
        <v>30735.849056603776</v>
      </c>
      <c r="AC11" s="216">
        <v>60087.226415094337</v>
      </c>
      <c r="AD11" s="216">
        <v>38090.377358490565</v>
      </c>
      <c r="AE11" s="216">
        <v>9400</v>
      </c>
      <c r="AF11" s="216">
        <v>26300</v>
      </c>
      <c r="AG11" s="216">
        <v>65800</v>
      </c>
      <c r="AH11" s="216">
        <v>28300</v>
      </c>
      <c r="AI11" s="216">
        <v>21000</v>
      </c>
      <c r="AJ11" s="216">
        <v>29400</v>
      </c>
      <c r="AK11" s="216">
        <v>38600</v>
      </c>
      <c r="AL11" s="216">
        <v>35900</v>
      </c>
      <c r="AM11" s="216">
        <v>51300</v>
      </c>
      <c r="AN11" s="216">
        <v>83601</v>
      </c>
      <c r="AO11" s="216">
        <v>111603.375</v>
      </c>
      <c r="AP11" s="216">
        <v>54453.824999999997</v>
      </c>
      <c r="AQ11" s="216">
        <v>108108.22500000001</v>
      </c>
      <c r="AR11" s="216">
        <v>95215</v>
      </c>
      <c r="AS11" s="216">
        <v>77242</v>
      </c>
      <c r="AT11" s="216">
        <v>47907</v>
      </c>
      <c r="AU11" s="216">
        <v>49326</v>
      </c>
      <c r="AV11" s="216">
        <v>240446</v>
      </c>
      <c r="AW11" s="216">
        <v>563881</v>
      </c>
      <c r="AX11" s="216">
        <v>414815</v>
      </c>
      <c r="AY11" s="216">
        <v>514903</v>
      </c>
      <c r="AZ11" s="216">
        <v>214700</v>
      </c>
      <c r="BA11" s="216">
        <v>166381</v>
      </c>
      <c r="BB11" s="216">
        <v>106452</v>
      </c>
      <c r="BC11" s="216">
        <v>187071</v>
      </c>
      <c r="BD11" s="216">
        <v>64183</v>
      </c>
      <c r="BE11" s="216">
        <v>788257</v>
      </c>
      <c r="BF11" s="216">
        <v>1193473</v>
      </c>
      <c r="BG11" s="216">
        <v>627271</v>
      </c>
      <c r="BH11" s="216">
        <v>2062532</v>
      </c>
      <c r="BI11" s="216">
        <v>2374912</v>
      </c>
      <c r="BJ11" s="216">
        <v>1196405</v>
      </c>
      <c r="BK11" s="216">
        <v>1805628</v>
      </c>
      <c r="BL11" s="216">
        <v>2509847</v>
      </c>
      <c r="BM11" s="216">
        <v>3540002</v>
      </c>
      <c r="BN11" s="216">
        <v>5613945</v>
      </c>
      <c r="BO11" s="216">
        <v>4653342</v>
      </c>
      <c r="BP11" s="216">
        <v>3804129</v>
      </c>
      <c r="BQ11" s="216">
        <v>5507171</v>
      </c>
      <c r="BR11" s="216">
        <v>4918294</v>
      </c>
      <c r="BS11" s="216">
        <v>2104786</v>
      </c>
      <c r="BT11" s="216">
        <v>1697887</v>
      </c>
      <c r="BU11" s="216">
        <v>2486634</v>
      </c>
      <c r="BV11" s="216">
        <v>3297586</v>
      </c>
      <c r="BW11" s="216">
        <v>2825617</v>
      </c>
      <c r="BX11" s="217">
        <v>4713052.601156069</v>
      </c>
    </row>
    <row r="12" spans="1:76">
      <c r="A12" s="215" t="s">
        <v>395</v>
      </c>
      <c r="B12" s="216">
        <v>14.85</v>
      </c>
      <c r="C12" s="216">
        <v>10.125</v>
      </c>
      <c r="D12" s="216">
        <v>315.45</v>
      </c>
      <c r="E12" s="216">
        <v>323.32499999999999</v>
      </c>
      <c r="F12" s="216">
        <v>472.72500000000002</v>
      </c>
      <c r="G12" s="216">
        <v>172.57500000000002</v>
      </c>
      <c r="H12" s="216">
        <v>5414.1750000000002</v>
      </c>
      <c r="I12" s="216">
        <v>11467.125</v>
      </c>
      <c r="J12" s="216">
        <v>10491.300000000001</v>
      </c>
      <c r="K12" s="216">
        <v>7904.0250000000005</v>
      </c>
      <c r="L12" s="216">
        <v>12992.85</v>
      </c>
      <c r="M12" s="216">
        <v>3576.375</v>
      </c>
      <c r="N12" s="216">
        <v>11442.15</v>
      </c>
      <c r="O12" s="216">
        <v>4624.875</v>
      </c>
      <c r="P12" s="216">
        <v>2158.2000000000003</v>
      </c>
      <c r="Q12" s="216">
        <v>3004.65</v>
      </c>
      <c r="R12" s="216">
        <v>601.875</v>
      </c>
      <c r="S12" s="216">
        <v>888.52499999999998</v>
      </c>
      <c r="T12" s="216">
        <v>1299.6000000000001</v>
      </c>
      <c r="U12" s="216">
        <v>2777.625</v>
      </c>
      <c r="V12" s="216">
        <v>3301.65</v>
      </c>
      <c r="W12" s="216">
        <v>4758.9750000000004</v>
      </c>
      <c r="X12" s="216">
        <v>1191.825</v>
      </c>
      <c r="Y12" s="216">
        <v>225.45000000000002</v>
      </c>
      <c r="Z12" s="216">
        <v>1422.1698113207547</v>
      </c>
      <c r="AA12" s="216">
        <v>0</v>
      </c>
      <c r="AB12" s="216">
        <v>0</v>
      </c>
      <c r="AC12" s="216">
        <v>0</v>
      </c>
      <c r="AD12" s="216">
        <v>0</v>
      </c>
      <c r="AE12" s="216">
        <v>2100</v>
      </c>
      <c r="AF12" s="216">
        <v>4300</v>
      </c>
      <c r="AG12" s="216">
        <v>3100</v>
      </c>
      <c r="AH12" s="216">
        <v>3200</v>
      </c>
      <c r="AI12" s="216">
        <v>6300</v>
      </c>
      <c r="AJ12" s="216">
        <v>12300</v>
      </c>
      <c r="AK12" s="216">
        <v>23900</v>
      </c>
      <c r="AL12" s="216">
        <v>25400</v>
      </c>
      <c r="AM12" s="216">
        <v>34200</v>
      </c>
      <c r="AN12" s="216">
        <v>37703.925000000003</v>
      </c>
      <c r="AO12" s="216">
        <v>47655.675000000003</v>
      </c>
      <c r="AP12" s="216">
        <v>68025.375</v>
      </c>
      <c r="AQ12" s="216">
        <v>93051.45</v>
      </c>
      <c r="AR12" s="216">
        <v>90893</v>
      </c>
      <c r="AS12" s="216">
        <v>99892</v>
      </c>
      <c r="AT12" s="216">
        <v>115619</v>
      </c>
      <c r="AU12" s="216">
        <v>118282</v>
      </c>
      <c r="AV12" s="216">
        <v>149024</v>
      </c>
      <c r="AW12" s="216">
        <v>163474</v>
      </c>
      <c r="AX12" s="216">
        <v>168188</v>
      </c>
      <c r="AY12" s="216">
        <v>176649</v>
      </c>
      <c r="AZ12" s="216">
        <v>212247</v>
      </c>
      <c r="BA12" s="216">
        <v>227183</v>
      </c>
      <c r="BB12" s="216">
        <v>266621</v>
      </c>
      <c r="BC12" s="216">
        <v>312141</v>
      </c>
      <c r="BD12" s="216">
        <v>329231</v>
      </c>
      <c r="BE12" s="216">
        <v>403166</v>
      </c>
      <c r="BF12" s="216">
        <v>376102</v>
      </c>
      <c r="BG12" s="216">
        <v>451625</v>
      </c>
      <c r="BH12" s="216">
        <v>563793</v>
      </c>
      <c r="BI12" s="216">
        <v>575152</v>
      </c>
      <c r="BJ12" s="216">
        <v>724520</v>
      </c>
      <c r="BK12" s="216">
        <v>697831</v>
      </c>
      <c r="BL12" s="216">
        <v>788915</v>
      </c>
      <c r="BM12" s="216">
        <v>936001</v>
      </c>
      <c r="BN12" s="216">
        <v>1055728</v>
      </c>
      <c r="BO12" s="216">
        <v>1052888</v>
      </c>
      <c r="BP12" s="216">
        <v>965603</v>
      </c>
      <c r="BQ12" s="216">
        <v>1016947</v>
      </c>
      <c r="BR12" s="216">
        <v>1097945</v>
      </c>
      <c r="BS12" s="216">
        <v>1204897</v>
      </c>
      <c r="BT12" s="216">
        <v>1045884</v>
      </c>
      <c r="BU12" s="216">
        <v>1109253</v>
      </c>
      <c r="BV12" s="216">
        <v>607932</v>
      </c>
      <c r="BW12" s="216">
        <v>952608</v>
      </c>
      <c r="BX12" s="217">
        <v>433991.9075144509</v>
      </c>
    </row>
    <row r="13" spans="1:76">
      <c r="A13" s="215" t="s">
        <v>396</v>
      </c>
      <c r="B13" s="216">
        <v>2961</v>
      </c>
      <c r="C13" s="216">
        <v>77.625</v>
      </c>
      <c r="D13" s="216">
        <v>1.575</v>
      </c>
      <c r="E13" s="216">
        <v>1044.2250000000001</v>
      </c>
      <c r="F13" s="216">
        <v>5127.9750000000004</v>
      </c>
      <c r="G13" s="216">
        <v>1999.575</v>
      </c>
      <c r="H13" s="216">
        <v>1923.075</v>
      </c>
      <c r="I13" s="216">
        <v>31751.775000000001</v>
      </c>
      <c r="J13" s="216">
        <v>4882.2750000000005</v>
      </c>
      <c r="K13" s="216">
        <v>567.9</v>
      </c>
      <c r="L13" s="216">
        <v>473.40000000000003</v>
      </c>
      <c r="M13" s="216">
        <v>1.8</v>
      </c>
      <c r="N13" s="216">
        <v>3070.5750000000003</v>
      </c>
      <c r="O13" s="216">
        <v>26337.600000000002</v>
      </c>
      <c r="P13" s="216">
        <v>21.824999999999999</v>
      </c>
      <c r="Q13" s="216">
        <v>2070.2249999999999</v>
      </c>
      <c r="R13" s="216">
        <v>426.375</v>
      </c>
      <c r="S13" s="216">
        <v>474.3</v>
      </c>
      <c r="T13" s="216">
        <v>66.825000000000003</v>
      </c>
      <c r="U13" s="216">
        <v>60.524999999999999</v>
      </c>
      <c r="V13" s="216">
        <v>23.175000000000001</v>
      </c>
      <c r="W13" s="216">
        <v>13.5</v>
      </c>
      <c r="X13" s="216">
        <v>2.25</v>
      </c>
      <c r="Y13" s="216">
        <v>1117.125</v>
      </c>
      <c r="Z13" s="216">
        <v>2086.3018867924529</v>
      </c>
      <c r="AA13" s="216">
        <v>8664.1132075471705</v>
      </c>
      <c r="AB13" s="216">
        <v>11506.584905660378</v>
      </c>
      <c r="AC13" s="216">
        <v>32473.188679245282</v>
      </c>
      <c r="AD13" s="216">
        <v>18085.58490566038</v>
      </c>
      <c r="AE13" s="216">
        <v>5000</v>
      </c>
      <c r="AF13" s="216">
        <v>25100</v>
      </c>
      <c r="AG13" s="216">
        <v>30000</v>
      </c>
      <c r="AH13" s="216">
        <v>31100</v>
      </c>
      <c r="AI13" s="216">
        <v>41100</v>
      </c>
      <c r="AJ13" s="216">
        <v>52300</v>
      </c>
      <c r="AK13" s="216">
        <v>50400</v>
      </c>
      <c r="AL13" s="216">
        <v>45600</v>
      </c>
      <c r="AM13" s="216">
        <v>45600</v>
      </c>
      <c r="AN13" s="216">
        <v>78214.95</v>
      </c>
      <c r="AO13" s="216">
        <v>25988.400000000001</v>
      </c>
      <c r="AP13" s="216">
        <v>85373.55</v>
      </c>
      <c r="AQ13" s="216">
        <v>40914.450000000004</v>
      </c>
      <c r="AR13" s="216">
        <v>38798</v>
      </c>
      <c r="AS13" s="216">
        <v>128051</v>
      </c>
      <c r="AT13" s="216">
        <v>306099</v>
      </c>
      <c r="AU13" s="216">
        <v>217597</v>
      </c>
      <c r="AV13" s="216">
        <v>148989</v>
      </c>
      <c r="AW13" s="216">
        <v>231888</v>
      </c>
      <c r="AX13" s="216">
        <v>287493</v>
      </c>
      <c r="AY13" s="216">
        <v>235880</v>
      </c>
      <c r="AZ13" s="216">
        <v>312019</v>
      </c>
      <c r="BA13" s="216">
        <v>223639</v>
      </c>
      <c r="BB13" s="216">
        <v>170053</v>
      </c>
      <c r="BC13" s="216">
        <v>390888</v>
      </c>
      <c r="BD13" s="216">
        <v>190195</v>
      </c>
      <c r="BE13" s="216">
        <v>228204</v>
      </c>
      <c r="BF13" s="216">
        <v>487956</v>
      </c>
      <c r="BG13" s="216">
        <v>619358</v>
      </c>
      <c r="BH13" s="216">
        <v>1574217</v>
      </c>
      <c r="BI13" s="216">
        <v>1561963</v>
      </c>
      <c r="BJ13" s="216">
        <v>1844906</v>
      </c>
      <c r="BK13" s="216">
        <v>2152059</v>
      </c>
      <c r="BL13" s="216">
        <v>2096831</v>
      </c>
      <c r="BM13" s="216">
        <v>2519955</v>
      </c>
      <c r="BN13" s="216">
        <v>2871009</v>
      </c>
      <c r="BO13" s="216">
        <v>3196891</v>
      </c>
      <c r="BP13" s="216">
        <v>3015000</v>
      </c>
      <c r="BQ13" s="216">
        <v>3546356</v>
      </c>
      <c r="BR13" s="216">
        <v>3431285</v>
      </c>
      <c r="BS13" s="216">
        <v>3296371</v>
      </c>
      <c r="BT13" s="216">
        <v>3100858</v>
      </c>
      <c r="BU13" s="216">
        <v>2810222</v>
      </c>
      <c r="BV13" s="216">
        <v>2971598</v>
      </c>
      <c r="BW13" s="216">
        <v>3037261</v>
      </c>
      <c r="BX13" s="217">
        <v>2188695.9537572255</v>
      </c>
    </row>
    <row r="14" spans="1:76">
      <c r="A14" s="215" t="s">
        <v>397</v>
      </c>
      <c r="B14" s="216">
        <v>8448.3000000000011</v>
      </c>
      <c r="C14" s="216">
        <v>13.5</v>
      </c>
      <c r="D14" s="216">
        <v>23.85</v>
      </c>
      <c r="E14" s="216">
        <v>577.35</v>
      </c>
      <c r="F14" s="216">
        <v>688.5</v>
      </c>
      <c r="G14" s="216">
        <v>1235.4750000000001</v>
      </c>
      <c r="H14" s="216">
        <v>6887.4750000000004</v>
      </c>
      <c r="I14" s="216">
        <v>18370.125</v>
      </c>
      <c r="J14" s="216">
        <v>24074.55</v>
      </c>
      <c r="K14" s="216">
        <v>24899.625</v>
      </c>
      <c r="L14" s="216">
        <v>34289.1</v>
      </c>
      <c r="M14" s="216">
        <v>6212.4750000000004</v>
      </c>
      <c r="N14" s="216">
        <v>25999.424999999999</v>
      </c>
      <c r="O14" s="216">
        <v>17753.625</v>
      </c>
      <c r="P14" s="216">
        <v>11531.25</v>
      </c>
      <c r="Q14" s="216">
        <v>6291.6750000000002</v>
      </c>
      <c r="R14" s="216">
        <v>4666.05</v>
      </c>
      <c r="S14" s="216">
        <v>5462.1</v>
      </c>
      <c r="T14" s="216">
        <v>6296.625</v>
      </c>
      <c r="U14" s="216">
        <v>5552.3249999999998</v>
      </c>
      <c r="V14" s="216">
        <v>7467.9750000000004</v>
      </c>
      <c r="W14" s="216">
        <v>8305.65</v>
      </c>
      <c r="X14" s="216">
        <v>5344.875</v>
      </c>
      <c r="Y14" s="216">
        <v>4961.9250000000002</v>
      </c>
      <c r="Z14" s="216">
        <v>5234.6037735849059</v>
      </c>
      <c r="AA14" s="216">
        <v>3049.4716981132078</v>
      </c>
      <c r="AB14" s="216">
        <v>16674.113207547172</v>
      </c>
      <c r="AC14" s="216">
        <v>17663.264150943396</v>
      </c>
      <c r="AD14" s="216">
        <v>13487.433962264153</v>
      </c>
      <c r="AE14" s="216">
        <v>5300</v>
      </c>
      <c r="AF14" s="216">
        <v>8500</v>
      </c>
      <c r="AG14" s="216">
        <v>22900</v>
      </c>
      <c r="AH14" s="216">
        <v>15800</v>
      </c>
      <c r="AI14" s="216">
        <v>18700</v>
      </c>
      <c r="AJ14" s="216">
        <v>36400</v>
      </c>
      <c r="AK14" s="216">
        <v>41300</v>
      </c>
      <c r="AL14" s="216">
        <v>26600</v>
      </c>
      <c r="AM14" s="216">
        <v>36700</v>
      </c>
      <c r="AN14" s="216">
        <v>27580.724999999999</v>
      </c>
      <c r="AO14" s="216">
        <v>33046.875</v>
      </c>
      <c r="AP14" s="216">
        <v>53761.725000000006</v>
      </c>
      <c r="AQ14" s="216">
        <v>49944.6</v>
      </c>
      <c r="AR14" s="216">
        <v>79347</v>
      </c>
      <c r="AS14" s="216">
        <v>80272</v>
      </c>
      <c r="AT14" s="216">
        <v>51249</v>
      </c>
      <c r="AU14" s="216">
        <v>61382</v>
      </c>
      <c r="AV14" s="216">
        <v>72888</v>
      </c>
      <c r="AW14" s="216">
        <v>103119</v>
      </c>
      <c r="AX14" s="216">
        <v>121321</v>
      </c>
      <c r="AY14" s="216">
        <v>81760</v>
      </c>
      <c r="AZ14" s="216">
        <v>93131</v>
      </c>
      <c r="BA14" s="216">
        <v>127069</v>
      </c>
      <c r="BB14" s="216">
        <v>173747</v>
      </c>
      <c r="BC14" s="216">
        <v>157505</v>
      </c>
      <c r="BD14" s="216">
        <v>170228</v>
      </c>
      <c r="BE14" s="216">
        <v>156871</v>
      </c>
      <c r="BF14" s="216">
        <v>155278</v>
      </c>
      <c r="BG14" s="216">
        <v>307457</v>
      </c>
      <c r="BH14" s="216">
        <v>379896</v>
      </c>
      <c r="BI14" s="216">
        <v>363150</v>
      </c>
      <c r="BJ14" s="216">
        <v>482441</v>
      </c>
      <c r="BK14" s="216">
        <v>445755</v>
      </c>
      <c r="BL14" s="216">
        <v>511270</v>
      </c>
      <c r="BM14" s="216">
        <v>506267</v>
      </c>
      <c r="BN14" s="216">
        <v>441954</v>
      </c>
      <c r="BO14" s="216">
        <v>387666</v>
      </c>
      <c r="BP14" s="216">
        <v>496342</v>
      </c>
      <c r="BQ14" s="216">
        <v>751871</v>
      </c>
      <c r="BR14" s="216">
        <v>804582</v>
      </c>
      <c r="BS14" s="216">
        <v>665354</v>
      </c>
      <c r="BT14" s="216">
        <v>592871</v>
      </c>
      <c r="BU14" s="216">
        <v>476508</v>
      </c>
      <c r="BV14" s="216">
        <v>750936</v>
      </c>
      <c r="BW14" s="216">
        <v>625951</v>
      </c>
      <c r="BX14" s="217">
        <v>430899.42196531792</v>
      </c>
    </row>
    <row r="15" spans="1:76">
      <c r="A15" s="215" t="s">
        <v>398</v>
      </c>
      <c r="B15" s="216">
        <v>0</v>
      </c>
      <c r="C15" s="216">
        <v>9.4500000000000011</v>
      </c>
      <c r="D15" s="216">
        <v>0</v>
      </c>
      <c r="E15" s="216">
        <v>0</v>
      </c>
      <c r="F15" s="216">
        <v>10.125</v>
      </c>
      <c r="G15" s="216">
        <v>17.55</v>
      </c>
      <c r="H15" s="216">
        <v>31.275000000000002</v>
      </c>
      <c r="I15" s="216">
        <v>109.8</v>
      </c>
      <c r="J15" s="216">
        <v>94.05</v>
      </c>
      <c r="K15" s="216">
        <v>45.45</v>
      </c>
      <c r="L15" s="216">
        <v>67.725000000000009</v>
      </c>
      <c r="M15" s="216">
        <v>58.274999999999999</v>
      </c>
      <c r="N15" s="216">
        <v>186.07500000000002</v>
      </c>
      <c r="O15" s="216">
        <v>250.875</v>
      </c>
      <c r="P15" s="216">
        <v>43.875</v>
      </c>
      <c r="Q15" s="216">
        <v>24.3</v>
      </c>
      <c r="R15" s="216">
        <v>4.7250000000000005</v>
      </c>
      <c r="S15" s="216">
        <v>30.6</v>
      </c>
      <c r="T15" s="216">
        <v>22.05</v>
      </c>
      <c r="U15" s="216">
        <v>24.074999999999999</v>
      </c>
      <c r="V15" s="216">
        <v>5.8500000000000005</v>
      </c>
      <c r="W15" s="216">
        <v>2.25</v>
      </c>
      <c r="X15" s="216">
        <v>2.7</v>
      </c>
      <c r="Y15" s="216">
        <v>0</v>
      </c>
      <c r="Z15" s="216">
        <v>0</v>
      </c>
      <c r="AA15" s="216">
        <v>0</v>
      </c>
      <c r="AB15" s="216">
        <v>0</v>
      </c>
      <c r="AC15" s="216">
        <v>0</v>
      </c>
      <c r="AD15" s="216">
        <v>0</v>
      </c>
      <c r="AE15" s="216">
        <v>0</v>
      </c>
      <c r="AF15" s="216">
        <v>0</v>
      </c>
      <c r="AG15" s="216">
        <v>0</v>
      </c>
      <c r="AH15" s="216">
        <v>0</v>
      </c>
      <c r="AI15" s="216">
        <v>0</v>
      </c>
      <c r="AJ15" s="216">
        <v>0</v>
      </c>
      <c r="AK15" s="216">
        <v>0</v>
      </c>
      <c r="AL15" s="216">
        <v>0</v>
      </c>
      <c r="AM15" s="216">
        <v>0</v>
      </c>
      <c r="AN15" s="216">
        <v>924.52499999999998</v>
      </c>
      <c r="AO15" s="216">
        <v>926.1</v>
      </c>
      <c r="AP15" s="216">
        <v>933.75</v>
      </c>
      <c r="AQ15" s="216">
        <v>0</v>
      </c>
      <c r="AR15" s="216">
        <v>0</v>
      </c>
      <c r="AS15" s="216">
        <v>0</v>
      </c>
      <c r="AT15" s="216">
        <v>0</v>
      </c>
      <c r="AU15" s="216">
        <v>0</v>
      </c>
      <c r="AV15" s="216">
        <v>0</v>
      </c>
      <c r="AW15" s="216">
        <v>0</v>
      </c>
      <c r="AX15" s="216">
        <v>0</v>
      </c>
      <c r="AY15" s="216">
        <v>0</v>
      </c>
      <c r="AZ15" s="216">
        <v>0</v>
      </c>
      <c r="BA15" s="216">
        <v>0</v>
      </c>
      <c r="BB15" s="216">
        <v>0</v>
      </c>
      <c r="BC15" s="216">
        <v>0</v>
      </c>
      <c r="BD15" s="216">
        <v>0</v>
      </c>
      <c r="BE15" s="216">
        <v>0</v>
      </c>
      <c r="BF15" s="216">
        <v>0</v>
      </c>
      <c r="BG15" s="216">
        <v>0</v>
      </c>
      <c r="BH15" s="216">
        <v>0</v>
      </c>
      <c r="BI15" s="216">
        <v>0</v>
      </c>
      <c r="BJ15" s="216">
        <v>0</v>
      </c>
      <c r="BK15" s="216">
        <v>0</v>
      </c>
      <c r="BL15" s="216">
        <v>0</v>
      </c>
      <c r="BM15" s="216">
        <v>0</v>
      </c>
      <c r="BN15" s="216">
        <v>0</v>
      </c>
      <c r="BO15" s="216">
        <v>0</v>
      </c>
      <c r="BP15" s="216">
        <v>0</v>
      </c>
      <c r="BQ15" s="216">
        <v>0</v>
      </c>
      <c r="BR15" s="216">
        <v>0</v>
      </c>
      <c r="BS15" s="216">
        <v>0</v>
      </c>
      <c r="BT15" s="216">
        <v>0</v>
      </c>
      <c r="BU15" s="216">
        <v>0</v>
      </c>
      <c r="BV15" s="216">
        <v>0</v>
      </c>
      <c r="BW15" s="216">
        <v>0</v>
      </c>
      <c r="BX15" s="217">
        <v>815694.79768786125</v>
      </c>
    </row>
    <row r="16" spans="1:76">
      <c r="A16" s="215" t="s">
        <v>399</v>
      </c>
      <c r="B16" s="216">
        <v>0</v>
      </c>
      <c r="C16" s="216">
        <v>0</v>
      </c>
      <c r="D16" s="216">
        <v>0</v>
      </c>
      <c r="E16" s="216">
        <v>13.275</v>
      </c>
      <c r="F16" s="216">
        <v>59.625</v>
      </c>
      <c r="G16" s="216">
        <v>851.625</v>
      </c>
      <c r="H16" s="216">
        <v>1641.15</v>
      </c>
      <c r="I16" s="216">
        <v>1274.8500000000001</v>
      </c>
      <c r="J16" s="216">
        <v>679.05000000000007</v>
      </c>
      <c r="K16" s="216">
        <v>759.15</v>
      </c>
      <c r="L16" s="216">
        <v>789.75</v>
      </c>
      <c r="M16" s="216">
        <v>37.575000000000003</v>
      </c>
      <c r="N16" s="216">
        <v>427.5</v>
      </c>
      <c r="O16" s="216">
        <v>3398.625</v>
      </c>
      <c r="P16" s="216">
        <v>6539.85</v>
      </c>
      <c r="Q16" s="216">
        <v>614.70000000000005</v>
      </c>
      <c r="R16" s="216">
        <v>0</v>
      </c>
      <c r="S16" s="216">
        <v>0</v>
      </c>
      <c r="T16" s="216">
        <v>0</v>
      </c>
      <c r="U16" s="216">
        <v>0.45</v>
      </c>
      <c r="V16" s="216">
        <v>0</v>
      </c>
      <c r="W16" s="216">
        <v>0</v>
      </c>
      <c r="X16" s="216">
        <v>0</v>
      </c>
      <c r="Y16" s="216">
        <v>0</v>
      </c>
      <c r="Z16" s="216">
        <v>0</v>
      </c>
      <c r="AA16" s="216">
        <v>9659.5471698113215</v>
      </c>
      <c r="AB16" s="216">
        <v>61418.547169811318</v>
      </c>
      <c r="AC16" s="216">
        <v>124293.39622641511</v>
      </c>
      <c r="AD16" s="216">
        <v>117038.88679245283</v>
      </c>
      <c r="AE16" s="216">
        <v>0</v>
      </c>
      <c r="AF16" s="216">
        <v>0</v>
      </c>
      <c r="AG16" s="216">
        <v>0</v>
      </c>
      <c r="AH16" s="216">
        <v>0</v>
      </c>
      <c r="AI16" s="216">
        <v>0</v>
      </c>
      <c r="AJ16" s="216">
        <v>0</v>
      </c>
      <c r="AK16" s="216">
        <v>0</v>
      </c>
      <c r="AL16" s="216">
        <v>0</v>
      </c>
      <c r="AM16" s="216">
        <v>0</v>
      </c>
      <c r="AN16" s="216">
        <v>0</v>
      </c>
      <c r="AO16" s="216">
        <v>0</v>
      </c>
      <c r="AP16" s="216">
        <v>0</v>
      </c>
      <c r="AQ16" s="216">
        <v>0</v>
      </c>
      <c r="AR16" s="216">
        <v>0</v>
      </c>
      <c r="AS16" s="216">
        <v>0</v>
      </c>
      <c r="AT16" s="216">
        <v>0</v>
      </c>
      <c r="AU16" s="216">
        <v>0</v>
      </c>
      <c r="AV16" s="216">
        <v>0</v>
      </c>
      <c r="AW16" s="216">
        <v>0</v>
      </c>
      <c r="AX16" s="216">
        <v>0</v>
      </c>
      <c r="AY16" s="216">
        <v>0</v>
      </c>
      <c r="AZ16" s="216">
        <v>0</v>
      </c>
      <c r="BA16" s="216">
        <v>0</v>
      </c>
      <c r="BB16" s="216">
        <v>0</v>
      </c>
      <c r="BC16" s="216">
        <v>25790</v>
      </c>
      <c r="BD16" s="216">
        <v>24145</v>
      </c>
      <c r="BE16" s="216">
        <v>22444</v>
      </c>
      <c r="BF16" s="216">
        <v>22911</v>
      </c>
      <c r="BG16" s="216">
        <v>47557</v>
      </c>
      <c r="BH16" s="216">
        <v>49274</v>
      </c>
      <c r="BI16" s="216">
        <v>48560</v>
      </c>
      <c r="BJ16" s="216">
        <v>46088</v>
      </c>
      <c r="BK16" s="216">
        <v>43478</v>
      </c>
      <c r="BL16" s="216">
        <v>61413</v>
      </c>
      <c r="BM16" s="216">
        <v>63580</v>
      </c>
      <c r="BN16" s="216">
        <v>102745</v>
      </c>
      <c r="BO16" s="216">
        <v>73171</v>
      </c>
      <c r="BP16" s="216">
        <v>79636</v>
      </c>
      <c r="BQ16" s="216">
        <v>52313</v>
      </c>
      <c r="BR16" s="216">
        <v>52911</v>
      </c>
      <c r="BS16" s="216">
        <v>21088</v>
      </c>
      <c r="BT16" s="216">
        <v>7588</v>
      </c>
      <c r="BU16" s="216">
        <v>2688</v>
      </c>
      <c r="BV16" s="216">
        <v>18051</v>
      </c>
      <c r="BW16" s="216">
        <v>19340</v>
      </c>
      <c r="BX16" s="217">
        <v>438253.75722543354</v>
      </c>
    </row>
    <row r="17" spans="1:76">
      <c r="A17" s="190">
        <v>11</v>
      </c>
      <c r="B17" s="216">
        <v>2.0249999999999999</v>
      </c>
      <c r="C17" s="216">
        <v>2.4750000000000001</v>
      </c>
      <c r="D17" s="216">
        <v>0</v>
      </c>
      <c r="E17" s="216">
        <v>6.9750000000000005</v>
      </c>
      <c r="F17" s="216">
        <v>23.625</v>
      </c>
      <c r="G17" s="216">
        <v>58.95</v>
      </c>
      <c r="H17" s="216">
        <v>2.7</v>
      </c>
      <c r="I17" s="216">
        <v>0.9</v>
      </c>
      <c r="J17" s="216">
        <v>0.22500000000000001</v>
      </c>
      <c r="K17" s="216">
        <v>1.35</v>
      </c>
      <c r="L17" s="216">
        <v>0.22500000000000001</v>
      </c>
      <c r="M17" s="216">
        <v>0</v>
      </c>
      <c r="N17" s="216">
        <v>0.22500000000000001</v>
      </c>
      <c r="O17" s="216">
        <v>1.125</v>
      </c>
      <c r="P17" s="216">
        <v>0</v>
      </c>
      <c r="Q17" s="216">
        <v>0</v>
      </c>
      <c r="R17" s="216">
        <v>0.22500000000000001</v>
      </c>
      <c r="S17" s="216">
        <v>7.65</v>
      </c>
      <c r="T17" s="216">
        <v>2.7</v>
      </c>
      <c r="U17" s="216">
        <v>15.3</v>
      </c>
      <c r="V17" s="216">
        <v>4.5</v>
      </c>
      <c r="W17" s="216">
        <v>0</v>
      </c>
      <c r="X17" s="216">
        <v>0.67500000000000004</v>
      </c>
      <c r="Y17" s="216">
        <v>0</v>
      </c>
      <c r="Z17" s="216">
        <v>0</v>
      </c>
      <c r="AA17" s="216">
        <v>0</v>
      </c>
      <c r="AB17" s="216">
        <v>0</v>
      </c>
      <c r="AC17" s="216">
        <v>0</v>
      </c>
      <c r="AD17" s="216">
        <v>2688.1132075471701</v>
      </c>
      <c r="AE17" s="216">
        <v>4600</v>
      </c>
      <c r="AF17" s="216">
        <v>2800</v>
      </c>
      <c r="AG17" s="216">
        <v>1300</v>
      </c>
      <c r="AH17" s="216">
        <v>100</v>
      </c>
      <c r="AI17" s="216">
        <v>200</v>
      </c>
      <c r="AJ17" s="216">
        <v>4400</v>
      </c>
      <c r="AK17" s="216">
        <v>6300</v>
      </c>
      <c r="AL17" s="216">
        <v>6700</v>
      </c>
      <c r="AM17" s="216">
        <v>8400</v>
      </c>
      <c r="AN17" s="216">
        <v>6100</v>
      </c>
      <c r="AO17" s="216">
        <v>10200</v>
      </c>
      <c r="AP17" s="216">
        <v>11200</v>
      </c>
      <c r="AQ17" s="216">
        <v>13500</v>
      </c>
      <c r="AR17" s="216">
        <v>14000</v>
      </c>
      <c r="AS17" s="216">
        <v>23600</v>
      </c>
      <c r="AT17" s="216">
        <v>35000</v>
      </c>
      <c r="AU17" s="216">
        <v>34600</v>
      </c>
      <c r="AV17" s="216">
        <v>45200</v>
      </c>
      <c r="AW17" s="216">
        <v>64900</v>
      </c>
      <c r="AX17" s="216">
        <v>82700</v>
      </c>
      <c r="AY17" s="216">
        <v>94700</v>
      </c>
      <c r="AZ17" s="216">
        <v>118381</v>
      </c>
      <c r="BA17" s="216">
        <v>142575</v>
      </c>
      <c r="BB17" s="216">
        <v>185419</v>
      </c>
      <c r="BC17" s="216">
        <v>200849</v>
      </c>
      <c r="BD17" s="216">
        <v>234237</v>
      </c>
      <c r="BE17" s="216">
        <v>243361</v>
      </c>
      <c r="BF17" s="216">
        <v>234800</v>
      </c>
      <c r="BG17" s="216">
        <v>297249</v>
      </c>
      <c r="BH17" s="216">
        <v>381438</v>
      </c>
      <c r="BI17" s="216">
        <v>380254</v>
      </c>
      <c r="BJ17" s="216">
        <v>397372</v>
      </c>
      <c r="BK17" s="216">
        <v>426358</v>
      </c>
      <c r="BL17" s="216">
        <v>471943</v>
      </c>
      <c r="BM17" s="216">
        <v>524846</v>
      </c>
      <c r="BN17" s="216">
        <v>540339</v>
      </c>
      <c r="BO17" s="216">
        <v>571756</v>
      </c>
      <c r="BP17" s="216">
        <v>593439</v>
      </c>
      <c r="BQ17" s="216">
        <v>685169</v>
      </c>
      <c r="BR17" s="216">
        <v>651760</v>
      </c>
      <c r="BS17" s="216">
        <v>342137</v>
      </c>
      <c r="BT17" s="216">
        <v>248589</v>
      </c>
      <c r="BU17" s="216">
        <v>224006</v>
      </c>
      <c r="BV17" s="216">
        <v>272515</v>
      </c>
      <c r="BW17" s="216">
        <v>237634</v>
      </c>
      <c r="BX17" s="217">
        <v>76910.404624277464</v>
      </c>
    </row>
    <row r="18" spans="1:76">
      <c r="A18" s="190">
        <v>12</v>
      </c>
      <c r="B18" s="216">
        <v>40.050000000000004</v>
      </c>
      <c r="C18" s="216">
        <v>1229.625</v>
      </c>
      <c r="D18" s="216">
        <v>7.875</v>
      </c>
      <c r="E18" s="216">
        <v>3.15</v>
      </c>
      <c r="F18" s="216">
        <v>86.174999999999997</v>
      </c>
      <c r="G18" s="216">
        <v>9.6750000000000007</v>
      </c>
      <c r="H18" s="216">
        <v>65.7</v>
      </c>
      <c r="I18" s="216">
        <v>88.2</v>
      </c>
      <c r="J18" s="216">
        <v>87.075000000000003</v>
      </c>
      <c r="K18" s="216">
        <v>31.95</v>
      </c>
      <c r="L18" s="216">
        <v>14.175000000000001</v>
      </c>
      <c r="M18" s="216">
        <v>3.8250000000000002</v>
      </c>
      <c r="N18" s="216">
        <v>24.975000000000001</v>
      </c>
      <c r="O18" s="216">
        <v>24.975000000000001</v>
      </c>
      <c r="P18" s="216">
        <v>427.27500000000003</v>
      </c>
      <c r="Q18" s="216">
        <v>78.525000000000006</v>
      </c>
      <c r="R18" s="216">
        <v>206.32500000000002</v>
      </c>
      <c r="S18" s="216">
        <v>579.6</v>
      </c>
      <c r="T18" s="216">
        <v>644.85</v>
      </c>
      <c r="U18" s="216">
        <v>408.6</v>
      </c>
      <c r="V18" s="216">
        <v>380.02500000000003</v>
      </c>
      <c r="W18" s="216">
        <v>60.075000000000003</v>
      </c>
      <c r="X18" s="216">
        <v>72.45</v>
      </c>
      <c r="Y18" s="216">
        <v>1393.65</v>
      </c>
      <c r="Z18" s="216">
        <v>863.66037735849068</v>
      </c>
      <c r="AA18" s="216">
        <v>0</v>
      </c>
      <c r="AB18" s="216">
        <v>0</v>
      </c>
      <c r="AC18" s="216">
        <v>0</v>
      </c>
      <c r="AD18" s="216">
        <v>0</v>
      </c>
      <c r="AE18" s="216">
        <v>37300</v>
      </c>
      <c r="AF18" s="216">
        <v>42700</v>
      </c>
      <c r="AG18" s="216">
        <v>67900</v>
      </c>
      <c r="AH18" s="216">
        <v>38600</v>
      </c>
      <c r="AI18" s="216">
        <v>28900</v>
      </c>
      <c r="AJ18" s="216">
        <v>34800</v>
      </c>
      <c r="AK18" s="216">
        <v>60600</v>
      </c>
      <c r="AL18" s="216">
        <v>54200</v>
      </c>
      <c r="AM18" s="216">
        <v>68500</v>
      </c>
      <c r="AN18" s="216">
        <v>48932.775000000001</v>
      </c>
      <c r="AO18" s="216">
        <v>62918</v>
      </c>
      <c r="AP18" s="216">
        <v>82725</v>
      </c>
      <c r="AQ18" s="216">
        <v>79397.425000000003</v>
      </c>
      <c r="AR18" s="216">
        <v>89451</v>
      </c>
      <c r="AS18" s="216">
        <v>68579</v>
      </c>
      <c r="AT18" s="216">
        <v>56833</v>
      </c>
      <c r="AU18" s="216">
        <v>61556</v>
      </c>
      <c r="AV18" s="216">
        <v>86729</v>
      </c>
      <c r="AW18" s="216">
        <v>140669</v>
      </c>
      <c r="AX18" s="216">
        <v>158587</v>
      </c>
      <c r="AY18" s="216">
        <v>148953</v>
      </c>
      <c r="AZ18" s="216">
        <v>152057</v>
      </c>
      <c r="BA18" s="216">
        <v>165165</v>
      </c>
      <c r="BB18" s="216">
        <v>181262</v>
      </c>
      <c r="BC18" s="216">
        <v>229694</v>
      </c>
      <c r="BD18" s="216">
        <v>266487</v>
      </c>
      <c r="BE18" s="216">
        <v>293936</v>
      </c>
      <c r="BF18" s="216">
        <v>286360</v>
      </c>
      <c r="BG18" s="216">
        <v>284761</v>
      </c>
      <c r="BH18" s="216">
        <v>377045</v>
      </c>
      <c r="BI18" s="216">
        <v>395765</v>
      </c>
      <c r="BJ18" s="216">
        <v>419833</v>
      </c>
      <c r="BK18" s="216">
        <v>403718</v>
      </c>
      <c r="BL18" s="216">
        <v>427394</v>
      </c>
      <c r="BM18" s="216">
        <v>493154</v>
      </c>
      <c r="BN18" s="216">
        <v>622611</v>
      </c>
      <c r="BO18" s="216">
        <v>666329</v>
      </c>
      <c r="BP18" s="216">
        <v>683834</v>
      </c>
      <c r="BQ18" s="216">
        <v>714848</v>
      </c>
      <c r="BR18" s="216">
        <v>705374</v>
      </c>
      <c r="BS18" s="216">
        <v>632405</v>
      </c>
      <c r="BT18" s="216">
        <v>589636</v>
      </c>
      <c r="BU18" s="216">
        <v>554806</v>
      </c>
      <c r="BV18" s="216">
        <v>530533</v>
      </c>
      <c r="BW18" s="216">
        <v>596857</v>
      </c>
      <c r="BX18" s="217">
        <v>1026066.4739884393</v>
      </c>
    </row>
    <row r="19" spans="1:76">
      <c r="A19" s="190">
        <v>21</v>
      </c>
      <c r="B19" s="216">
        <v>1153.575</v>
      </c>
      <c r="C19" s="216">
        <v>1.575</v>
      </c>
      <c r="D19" s="216">
        <v>1903.05</v>
      </c>
      <c r="E19" s="216">
        <v>2054.4749999999999</v>
      </c>
      <c r="F19" s="216">
        <v>1731.15</v>
      </c>
      <c r="G19" s="216">
        <v>2434.0500000000002</v>
      </c>
      <c r="H19" s="216">
        <v>5123.7</v>
      </c>
      <c r="I19" s="216">
        <v>26676.674999999999</v>
      </c>
      <c r="J19" s="216">
        <v>40494.825000000004</v>
      </c>
      <c r="K19" s="216">
        <v>38232.675000000003</v>
      </c>
      <c r="L19" s="216">
        <v>41283.675000000003</v>
      </c>
      <c r="M19" s="216">
        <v>8648.3250000000007</v>
      </c>
      <c r="N19" s="216">
        <v>36898.875</v>
      </c>
      <c r="O19" s="216">
        <v>21073.275000000001</v>
      </c>
      <c r="P19" s="216">
        <v>17499.825000000001</v>
      </c>
      <c r="Q19" s="216">
        <v>8355.375</v>
      </c>
      <c r="R19" s="216">
        <v>5535.2250000000004</v>
      </c>
      <c r="S19" s="216">
        <v>6129.2250000000004</v>
      </c>
      <c r="T19" s="216">
        <v>6361.2</v>
      </c>
      <c r="U19" s="216">
        <v>7465.5</v>
      </c>
      <c r="V19" s="216">
        <v>6024.8249999999998</v>
      </c>
      <c r="W19" s="216">
        <v>5822.1</v>
      </c>
      <c r="X19" s="216">
        <v>2825.7750000000001</v>
      </c>
      <c r="Y19" s="216">
        <v>4360.7250000000004</v>
      </c>
      <c r="Z19" s="216">
        <v>457.81132075471703</v>
      </c>
      <c r="AA19" s="216">
        <v>19918.018867924529</v>
      </c>
      <c r="AB19" s="216">
        <v>37926.67924528302</v>
      </c>
      <c r="AC19" s="216">
        <v>45798.283018867922</v>
      </c>
      <c r="AD19" s="216">
        <v>27984.735849056608</v>
      </c>
      <c r="AE19" s="216">
        <v>5400</v>
      </c>
      <c r="AF19" s="216">
        <v>3000</v>
      </c>
      <c r="AG19" s="216">
        <v>2800</v>
      </c>
      <c r="AH19" s="216">
        <v>4100</v>
      </c>
      <c r="AI19" s="216">
        <v>2400</v>
      </c>
      <c r="AJ19" s="216">
        <v>4000</v>
      </c>
      <c r="AK19" s="216">
        <v>4600</v>
      </c>
      <c r="AL19" s="216">
        <v>5700</v>
      </c>
      <c r="AM19" s="216">
        <v>19900</v>
      </c>
      <c r="AN19" s="216">
        <v>20129.849999999999</v>
      </c>
      <c r="AO19" s="216">
        <v>27141.75</v>
      </c>
      <c r="AP19" s="216">
        <v>35324.775000000001</v>
      </c>
      <c r="AQ19" s="216">
        <v>35224.425000000003</v>
      </c>
      <c r="AR19" s="216">
        <v>47863</v>
      </c>
      <c r="AS19" s="216">
        <v>52582</v>
      </c>
      <c r="AT19" s="216">
        <v>39037</v>
      </c>
      <c r="AU19" s="216">
        <v>47850</v>
      </c>
      <c r="AV19" s="216">
        <v>55719</v>
      </c>
      <c r="AW19" s="216">
        <v>40411</v>
      </c>
      <c r="AX19" s="216">
        <v>48682</v>
      </c>
      <c r="AY19" s="216">
        <v>88098</v>
      </c>
      <c r="AZ19" s="216">
        <v>94069</v>
      </c>
      <c r="BA19" s="216">
        <v>62275</v>
      </c>
      <c r="BB19" s="216">
        <v>75447</v>
      </c>
      <c r="BC19" s="216">
        <v>88421</v>
      </c>
      <c r="BD19" s="216">
        <v>73471</v>
      </c>
      <c r="BE19" s="216">
        <v>91582</v>
      </c>
      <c r="BF19" s="216">
        <v>131613</v>
      </c>
      <c r="BG19" s="216">
        <v>128589</v>
      </c>
      <c r="BH19" s="216">
        <v>112166</v>
      </c>
      <c r="BI19" s="216">
        <v>109322</v>
      </c>
      <c r="BJ19" s="216">
        <v>170914</v>
      </c>
      <c r="BK19" s="216">
        <v>159674</v>
      </c>
      <c r="BL19" s="216">
        <v>193532</v>
      </c>
      <c r="BM19" s="216">
        <v>216459</v>
      </c>
      <c r="BN19" s="216">
        <v>169100</v>
      </c>
      <c r="BO19" s="216">
        <v>197768</v>
      </c>
      <c r="BP19" s="216">
        <v>210402</v>
      </c>
      <c r="BQ19" s="216">
        <v>245326</v>
      </c>
      <c r="BR19" s="216">
        <v>238090</v>
      </c>
      <c r="BS19" s="216">
        <v>142602</v>
      </c>
      <c r="BT19" s="216">
        <v>197789</v>
      </c>
      <c r="BU19" s="216">
        <v>256870</v>
      </c>
      <c r="BV19" s="216">
        <v>296184</v>
      </c>
      <c r="BW19" s="216">
        <v>433573</v>
      </c>
      <c r="BX19" s="217">
        <v>0</v>
      </c>
    </row>
    <row r="20" spans="1:76">
      <c r="A20" s="190">
        <v>22</v>
      </c>
      <c r="B20" s="216">
        <v>0</v>
      </c>
      <c r="C20" s="216">
        <v>0</v>
      </c>
      <c r="D20" s="216">
        <v>0</v>
      </c>
      <c r="E20" s="216">
        <v>0</v>
      </c>
      <c r="F20" s="216">
        <v>5.4</v>
      </c>
      <c r="G20" s="216">
        <v>76.725000000000009</v>
      </c>
      <c r="H20" s="216">
        <v>417.6</v>
      </c>
      <c r="I20" s="216">
        <v>1141.425</v>
      </c>
      <c r="J20" s="216">
        <v>1647.675</v>
      </c>
      <c r="K20" s="216">
        <v>916.875</v>
      </c>
      <c r="L20" s="216">
        <v>1034.325</v>
      </c>
      <c r="M20" s="216">
        <v>235.35</v>
      </c>
      <c r="N20" s="216">
        <v>1659.15</v>
      </c>
      <c r="O20" s="216">
        <v>515.92500000000007</v>
      </c>
      <c r="P20" s="216">
        <v>190.57500000000002</v>
      </c>
      <c r="Q20" s="216">
        <v>103.5</v>
      </c>
      <c r="R20" s="216">
        <v>41.4</v>
      </c>
      <c r="S20" s="216">
        <v>269.77500000000003</v>
      </c>
      <c r="T20" s="216">
        <v>503.77500000000003</v>
      </c>
      <c r="U20" s="216">
        <v>440.1</v>
      </c>
      <c r="V20" s="216">
        <v>155.92500000000001</v>
      </c>
      <c r="W20" s="216">
        <v>270.67500000000001</v>
      </c>
      <c r="X20" s="216">
        <v>198.9</v>
      </c>
      <c r="Y20" s="216">
        <v>256.5</v>
      </c>
      <c r="Z20" s="216">
        <v>399.90566037735852</v>
      </c>
      <c r="AA20" s="216">
        <v>0</v>
      </c>
      <c r="AB20" s="216">
        <v>0</v>
      </c>
      <c r="AC20" s="216">
        <v>0</v>
      </c>
      <c r="AD20" s="216">
        <v>0</v>
      </c>
      <c r="AE20" s="216">
        <v>3900</v>
      </c>
      <c r="AF20" s="216">
        <v>21500</v>
      </c>
      <c r="AG20" s="216">
        <v>22100</v>
      </c>
      <c r="AH20" s="216">
        <v>42400</v>
      </c>
      <c r="AI20" s="216">
        <v>48800</v>
      </c>
      <c r="AJ20" s="216">
        <v>57400</v>
      </c>
      <c r="AK20" s="216">
        <v>81000</v>
      </c>
      <c r="AL20" s="216">
        <v>79700</v>
      </c>
      <c r="AM20" s="216">
        <v>73400</v>
      </c>
      <c r="AN20" s="216">
        <v>89656.65</v>
      </c>
      <c r="AO20" s="216">
        <v>90774.675000000003</v>
      </c>
      <c r="AP20" s="216">
        <v>72481.725000000006</v>
      </c>
      <c r="AQ20" s="216">
        <v>57513.15</v>
      </c>
      <c r="AR20" s="216">
        <v>72891</v>
      </c>
      <c r="AS20" s="216">
        <v>42952</v>
      </c>
      <c r="AT20" s="216">
        <v>13486</v>
      </c>
      <c r="AU20" s="216">
        <v>9468</v>
      </c>
      <c r="AV20" s="216">
        <v>10265</v>
      </c>
      <c r="AW20" s="216">
        <v>12129</v>
      </c>
      <c r="AX20" s="216">
        <v>19781</v>
      </c>
      <c r="AY20" s="216">
        <v>9004</v>
      </c>
      <c r="AZ20" s="216">
        <v>7985</v>
      </c>
      <c r="BA20" s="216">
        <v>9939</v>
      </c>
      <c r="BB20" s="216">
        <v>10903</v>
      </c>
      <c r="BC20" s="216">
        <v>9098</v>
      </c>
      <c r="BD20" s="216">
        <v>10697</v>
      </c>
      <c r="BE20" s="216">
        <v>47673</v>
      </c>
      <c r="BF20" s="216">
        <v>90256</v>
      </c>
      <c r="BG20" s="216">
        <v>29431</v>
      </c>
      <c r="BH20" s="216">
        <v>93004</v>
      </c>
      <c r="BI20" s="216">
        <v>341598</v>
      </c>
      <c r="BJ20" s="216">
        <v>291280</v>
      </c>
      <c r="BK20" s="216">
        <v>185496</v>
      </c>
      <c r="BL20" s="216">
        <v>356734</v>
      </c>
      <c r="BM20" s="216">
        <v>239372</v>
      </c>
      <c r="BN20" s="216">
        <v>422869</v>
      </c>
      <c r="BO20" s="216">
        <v>330976</v>
      </c>
      <c r="BP20" s="216">
        <v>295491</v>
      </c>
      <c r="BQ20" s="216">
        <v>193004</v>
      </c>
      <c r="BR20" s="216">
        <v>206303</v>
      </c>
      <c r="BS20" s="216">
        <v>336036</v>
      </c>
      <c r="BT20" s="216">
        <v>243198</v>
      </c>
      <c r="BU20" s="216">
        <v>189454</v>
      </c>
      <c r="BV20" s="216">
        <v>164586</v>
      </c>
      <c r="BW20" s="216">
        <v>78413</v>
      </c>
      <c r="BX20" s="217">
        <v>330431.79190751445</v>
      </c>
    </row>
    <row r="21" spans="1:76">
      <c r="A21" s="190">
        <v>23</v>
      </c>
      <c r="B21" s="216">
        <v>1262.4750000000001</v>
      </c>
      <c r="C21" s="216">
        <v>0.67500000000000004</v>
      </c>
      <c r="D21" s="216">
        <v>0.9</v>
      </c>
      <c r="E21" s="216">
        <v>1265.8500000000001</v>
      </c>
      <c r="F21" s="216">
        <v>3578.4</v>
      </c>
      <c r="G21" s="216">
        <v>6682.5</v>
      </c>
      <c r="H21" s="216">
        <v>7390.8</v>
      </c>
      <c r="I21" s="216">
        <v>7615.5749999999998</v>
      </c>
      <c r="J21" s="216">
        <v>21906</v>
      </c>
      <c r="K21" s="216">
        <v>19049.625</v>
      </c>
      <c r="L21" s="216">
        <v>20001.375</v>
      </c>
      <c r="M21" s="216">
        <v>1897.2</v>
      </c>
      <c r="N21" s="216">
        <v>9715.0500000000011</v>
      </c>
      <c r="O21" s="216">
        <v>11509.2</v>
      </c>
      <c r="P21" s="216">
        <v>11581.65</v>
      </c>
      <c r="Q21" s="216">
        <v>6279.9750000000004</v>
      </c>
      <c r="R21" s="216">
        <v>5051.0250000000005</v>
      </c>
      <c r="S21" s="216">
        <v>12962.025</v>
      </c>
      <c r="T21" s="216">
        <v>11183.85</v>
      </c>
      <c r="U21" s="216">
        <v>10858.050000000001</v>
      </c>
      <c r="V21" s="216">
        <v>13210.65</v>
      </c>
      <c r="W21" s="216">
        <v>8566.4250000000011</v>
      </c>
      <c r="X21" s="216">
        <v>11290.95</v>
      </c>
      <c r="Y21" s="216">
        <v>7228.8</v>
      </c>
      <c r="Z21" s="216">
        <v>10566.169811320757</v>
      </c>
      <c r="AA21" s="216">
        <v>0</v>
      </c>
      <c r="AB21" s="216">
        <v>0</v>
      </c>
      <c r="AC21" s="216">
        <v>0</v>
      </c>
      <c r="AD21" s="216">
        <v>0</v>
      </c>
      <c r="AE21" s="216">
        <v>2200</v>
      </c>
      <c r="AF21" s="216">
        <v>14700</v>
      </c>
      <c r="AG21" s="216">
        <v>44700</v>
      </c>
      <c r="AH21" s="216">
        <v>34300</v>
      </c>
      <c r="AI21" s="216">
        <v>47400</v>
      </c>
      <c r="AJ21" s="216">
        <v>171800</v>
      </c>
      <c r="AK21" s="216">
        <v>144600</v>
      </c>
      <c r="AL21" s="216">
        <v>51100</v>
      </c>
      <c r="AM21" s="216">
        <v>25600</v>
      </c>
      <c r="AN21" s="216">
        <v>37271.025000000001</v>
      </c>
      <c r="AO21" s="216">
        <v>112297.5</v>
      </c>
      <c r="AP21" s="216">
        <v>114902.1</v>
      </c>
      <c r="AQ21" s="216">
        <v>164007.22500000001</v>
      </c>
      <c r="AR21" s="216">
        <v>175939</v>
      </c>
      <c r="AS21" s="216">
        <v>176608</v>
      </c>
      <c r="AT21" s="216">
        <v>246152</v>
      </c>
      <c r="AU21" s="216">
        <v>226291</v>
      </c>
      <c r="AV21" s="216">
        <v>191224</v>
      </c>
      <c r="AW21" s="216">
        <v>130531</v>
      </c>
      <c r="AX21" s="216">
        <v>179012</v>
      </c>
      <c r="AY21" s="216">
        <v>185969</v>
      </c>
      <c r="AZ21" s="216">
        <v>159364</v>
      </c>
      <c r="BA21" s="216">
        <v>146370</v>
      </c>
      <c r="BB21" s="216">
        <v>173793</v>
      </c>
      <c r="BC21" s="216">
        <v>172584</v>
      </c>
      <c r="BD21" s="216">
        <v>138901</v>
      </c>
      <c r="BE21" s="216">
        <v>119513</v>
      </c>
      <c r="BF21" s="216">
        <v>157976</v>
      </c>
      <c r="BG21" s="216">
        <v>272223</v>
      </c>
      <c r="BH21" s="216">
        <v>238483</v>
      </c>
      <c r="BI21" s="216">
        <v>0</v>
      </c>
      <c r="BJ21" s="216">
        <v>0</v>
      </c>
      <c r="BK21" s="216">
        <v>0</v>
      </c>
      <c r="BL21" s="216">
        <v>187997</v>
      </c>
      <c r="BM21" s="216">
        <v>207909</v>
      </c>
      <c r="BN21" s="216">
        <v>185448</v>
      </c>
      <c r="BO21" s="216">
        <v>129742</v>
      </c>
      <c r="BP21" s="216">
        <v>183104</v>
      </c>
      <c r="BQ21" s="216">
        <v>173069</v>
      </c>
      <c r="BR21" s="216">
        <v>131318</v>
      </c>
      <c r="BS21" s="216">
        <v>115445</v>
      </c>
      <c r="BT21" s="216">
        <v>126544</v>
      </c>
      <c r="BU21" s="216">
        <v>77072</v>
      </c>
      <c r="BV21" s="216">
        <v>111374</v>
      </c>
      <c r="BW21" s="216">
        <v>104431</v>
      </c>
      <c r="BX21" s="217">
        <v>0</v>
      </c>
    </row>
    <row r="22" spans="1:76">
      <c r="A22" s="190">
        <v>24</v>
      </c>
      <c r="B22" s="216">
        <v>0</v>
      </c>
      <c r="C22" s="216">
        <v>3.15</v>
      </c>
      <c r="D22" s="216">
        <v>0.22500000000000001</v>
      </c>
      <c r="E22" s="216">
        <v>6.3</v>
      </c>
      <c r="F22" s="216">
        <v>14.175000000000001</v>
      </c>
      <c r="G22" s="216">
        <v>265.72500000000002</v>
      </c>
      <c r="H22" s="216">
        <v>715.05000000000007</v>
      </c>
      <c r="I22" s="216">
        <v>1397.25</v>
      </c>
      <c r="J22" s="216">
        <v>957.6</v>
      </c>
      <c r="K22" s="216">
        <v>1725.3</v>
      </c>
      <c r="L22" s="216">
        <v>2440.35</v>
      </c>
      <c r="M22" s="216">
        <v>418.05</v>
      </c>
      <c r="N22" s="216">
        <v>2324.25</v>
      </c>
      <c r="O22" s="216">
        <v>1671.9750000000001</v>
      </c>
      <c r="P22" s="216">
        <v>755.32500000000005</v>
      </c>
      <c r="Q22" s="216">
        <v>119.7</v>
      </c>
      <c r="R22" s="216">
        <v>303.75</v>
      </c>
      <c r="S22" s="216">
        <v>389.47500000000002</v>
      </c>
      <c r="T22" s="216">
        <v>273.15000000000003</v>
      </c>
      <c r="U22" s="216">
        <v>477.90000000000003</v>
      </c>
      <c r="V22" s="216">
        <v>1208.925</v>
      </c>
      <c r="W22" s="216">
        <v>1039.95</v>
      </c>
      <c r="X22" s="216">
        <v>1150.2</v>
      </c>
      <c r="Y22" s="216">
        <v>625.5</v>
      </c>
      <c r="Z22" s="216">
        <v>977.43396226415109</v>
      </c>
      <c r="AA22" s="216">
        <v>0</v>
      </c>
      <c r="AB22" s="216">
        <v>0</v>
      </c>
      <c r="AC22" s="216">
        <v>0</v>
      </c>
      <c r="AD22" s="216">
        <v>0</v>
      </c>
      <c r="AE22" s="216">
        <v>6700</v>
      </c>
      <c r="AF22" s="216">
        <v>12300</v>
      </c>
      <c r="AG22" s="216">
        <v>22300</v>
      </c>
      <c r="AH22" s="216">
        <v>31100</v>
      </c>
      <c r="AI22" s="216">
        <v>31000</v>
      </c>
      <c r="AJ22" s="216">
        <v>39200</v>
      </c>
      <c r="AK22" s="216">
        <v>63700</v>
      </c>
      <c r="AL22" s="216">
        <v>55500</v>
      </c>
      <c r="AM22" s="216">
        <v>45500</v>
      </c>
      <c r="AN22" s="216">
        <v>35700</v>
      </c>
      <c r="AO22" s="216">
        <v>37100</v>
      </c>
      <c r="AP22" s="216">
        <v>25600</v>
      </c>
      <c r="AQ22" s="216">
        <v>32500</v>
      </c>
      <c r="AR22" s="216">
        <v>27500</v>
      </c>
      <c r="AS22" s="216">
        <v>32800</v>
      </c>
      <c r="AT22" s="216">
        <v>31800</v>
      </c>
      <c r="AU22" s="216">
        <v>29700</v>
      </c>
      <c r="AV22" s="216">
        <v>25000</v>
      </c>
      <c r="AW22" s="216">
        <v>22500</v>
      </c>
      <c r="AX22" s="216">
        <v>19800</v>
      </c>
      <c r="AY22" s="216">
        <v>19100</v>
      </c>
      <c r="AZ22" s="216">
        <v>23773</v>
      </c>
      <c r="BA22" s="216">
        <v>22744</v>
      </c>
      <c r="BB22" s="216">
        <v>22455</v>
      </c>
      <c r="BC22" s="216">
        <v>24404</v>
      </c>
      <c r="BD22" s="216">
        <v>26806</v>
      </c>
      <c r="BE22" s="216">
        <v>29382</v>
      </c>
      <c r="BF22" s="216">
        <v>43030</v>
      </c>
      <c r="BG22" s="216">
        <v>49833</v>
      </c>
      <c r="BH22" s="216">
        <v>87068</v>
      </c>
      <c r="BI22" s="216">
        <v>63443</v>
      </c>
      <c r="BJ22" s="216">
        <v>68690</v>
      </c>
      <c r="BK22" s="216">
        <v>67022</v>
      </c>
      <c r="BL22" s="216">
        <v>66234</v>
      </c>
      <c r="BM22" s="216">
        <v>92009</v>
      </c>
      <c r="BN22" s="216">
        <v>117169</v>
      </c>
      <c r="BO22" s="216">
        <v>90262</v>
      </c>
      <c r="BP22" s="216">
        <v>82527</v>
      </c>
      <c r="BQ22" s="216">
        <v>90957</v>
      </c>
      <c r="BR22" s="216">
        <v>89136</v>
      </c>
      <c r="BS22" s="216">
        <v>77010</v>
      </c>
      <c r="BT22" s="216">
        <v>63484</v>
      </c>
      <c r="BU22" s="216">
        <v>61943</v>
      </c>
      <c r="BV22" s="216">
        <v>55393</v>
      </c>
      <c r="BW22" s="216">
        <v>41916</v>
      </c>
      <c r="BX22" s="217">
        <v>37098.843930635841</v>
      </c>
    </row>
    <row r="23" spans="1:76">
      <c r="A23" s="190">
        <v>25</v>
      </c>
      <c r="B23" s="216">
        <v>0</v>
      </c>
      <c r="C23" s="216">
        <v>0</v>
      </c>
      <c r="D23" s="216">
        <v>0</v>
      </c>
      <c r="E23" s="216">
        <v>76.05</v>
      </c>
      <c r="F23" s="216">
        <v>86.174999999999997</v>
      </c>
      <c r="G23" s="216">
        <v>549.67500000000007</v>
      </c>
      <c r="H23" s="216">
        <v>1946.25</v>
      </c>
      <c r="I23" s="216">
        <v>5833.35</v>
      </c>
      <c r="J23" s="216">
        <v>6378.3</v>
      </c>
      <c r="K23" s="216">
        <v>6687.2250000000004</v>
      </c>
      <c r="L23" s="216">
        <v>4825.3500000000004</v>
      </c>
      <c r="M23" s="216">
        <v>1273.7250000000001</v>
      </c>
      <c r="N23" s="216">
        <v>4422.1500000000005</v>
      </c>
      <c r="O23" s="216">
        <v>4479.9750000000004</v>
      </c>
      <c r="P23" s="216">
        <v>1947.825</v>
      </c>
      <c r="Q23" s="216">
        <v>162.22499999999999</v>
      </c>
      <c r="R23" s="216">
        <v>68.174999999999997</v>
      </c>
      <c r="S23" s="216">
        <v>94.275000000000006</v>
      </c>
      <c r="T23" s="216">
        <v>142.875</v>
      </c>
      <c r="U23" s="216">
        <v>83.924999999999997</v>
      </c>
      <c r="V23" s="216">
        <v>0</v>
      </c>
      <c r="W23" s="216">
        <v>0</v>
      </c>
      <c r="X23" s="216">
        <v>144.67500000000001</v>
      </c>
      <c r="Y23" s="216">
        <v>3533.1750000000002</v>
      </c>
      <c r="Z23" s="216">
        <v>0</v>
      </c>
      <c r="AA23" s="216">
        <v>0</v>
      </c>
      <c r="AB23" s="216">
        <v>0</v>
      </c>
      <c r="AC23" s="216">
        <v>0</v>
      </c>
      <c r="AD23" s="216">
        <v>0</v>
      </c>
      <c r="AE23" s="216">
        <v>6200</v>
      </c>
      <c r="AF23" s="216">
        <v>2500</v>
      </c>
      <c r="AG23" s="216">
        <v>5000</v>
      </c>
      <c r="AH23" s="216">
        <v>3600</v>
      </c>
      <c r="AI23" s="216">
        <v>200</v>
      </c>
      <c r="AJ23" s="216">
        <v>0</v>
      </c>
      <c r="AK23" s="216">
        <v>0</v>
      </c>
      <c r="AL23" s="216">
        <v>2300</v>
      </c>
      <c r="AM23" s="216">
        <v>5000</v>
      </c>
      <c r="AN23" s="216">
        <v>6300</v>
      </c>
      <c r="AO23" s="216">
        <v>9100</v>
      </c>
      <c r="AP23" s="216">
        <v>13500</v>
      </c>
      <c r="AQ23" s="216">
        <v>11900</v>
      </c>
      <c r="AR23" s="216">
        <v>9600</v>
      </c>
      <c r="AS23" s="216">
        <v>12800</v>
      </c>
      <c r="AT23" s="216">
        <v>16900</v>
      </c>
      <c r="AU23" s="216">
        <v>17300</v>
      </c>
      <c r="AV23" s="216">
        <v>14300</v>
      </c>
      <c r="AW23" s="216">
        <v>21400</v>
      </c>
      <c r="AX23" s="216">
        <v>32900</v>
      </c>
      <c r="AY23" s="216">
        <v>27300</v>
      </c>
      <c r="AZ23" s="216">
        <v>40543</v>
      </c>
      <c r="BA23" s="216">
        <v>35004</v>
      </c>
      <c r="BB23" s="216">
        <v>39401</v>
      </c>
      <c r="BC23" s="216">
        <v>48607</v>
      </c>
      <c r="BD23" s="216">
        <v>47967</v>
      </c>
      <c r="BE23" s="216">
        <v>39983</v>
      </c>
      <c r="BF23" s="216">
        <v>41493</v>
      </c>
      <c r="BG23" s="216">
        <v>53965</v>
      </c>
      <c r="BH23" s="216">
        <v>91314</v>
      </c>
      <c r="BI23" s="216">
        <v>68535</v>
      </c>
      <c r="BJ23" s="216">
        <v>67755</v>
      </c>
      <c r="BK23" s="216">
        <v>57835</v>
      </c>
      <c r="BL23" s="216">
        <v>57095</v>
      </c>
      <c r="BM23" s="216">
        <v>89028</v>
      </c>
      <c r="BN23" s="216">
        <v>129361</v>
      </c>
      <c r="BO23" s="216">
        <v>102073</v>
      </c>
      <c r="BP23" s="216">
        <v>99136</v>
      </c>
      <c r="BQ23" s="216">
        <v>86418</v>
      </c>
      <c r="BR23" s="216">
        <v>67155</v>
      </c>
      <c r="BS23" s="216">
        <v>70747</v>
      </c>
      <c r="BT23" s="216">
        <v>94380</v>
      </c>
      <c r="BU23" s="216">
        <v>123628</v>
      </c>
      <c r="BV23" s="216">
        <v>135131</v>
      </c>
      <c r="BW23" s="216">
        <v>79692</v>
      </c>
      <c r="BX23" s="217">
        <v>0</v>
      </c>
    </row>
    <row r="24" spans="1:76">
      <c r="A24" s="190">
        <v>26</v>
      </c>
      <c r="B24" s="216">
        <v>1657.8</v>
      </c>
      <c r="C24" s="216">
        <v>4.2750000000000004</v>
      </c>
      <c r="D24" s="216">
        <v>117</v>
      </c>
      <c r="E24" s="216">
        <v>616.95000000000005</v>
      </c>
      <c r="F24" s="216">
        <v>255.15</v>
      </c>
      <c r="G24" s="216">
        <v>15222.825000000001</v>
      </c>
      <c r="H24" s="216">
        <v>54356.85</v>
      </c>
      <c r="I24" s="216">
        <v>156627.22500000001</v>
      </c>
      <c r="J24" s="216">
        <v>155982.6</v>
      </c>
      <c r="K24" s="216">
        <v>165824.1</v>
      </c>
      <c r="L24" s="216">
        <v>200479.5</v>
      </c>
      <c r="M24" s="216">
        <v>48330.675000000003</v>
      </c>
      <c r="N24" s="216">
        <v>175832.1</v>
      </c>
      <c r="O24" s="216">
        <v>97013.025000000009</v>
      </c>
      <c r="P24" s="216">
        <v>65539.350000000006</v>
      </c>
      <c r="Q24" s="216">
        <v>36486</v>
      </c>
      <c r="R24" s="216">
        <v>28478.7</v>
      </c>
      <c r="S24" s="216">
        <v>20584.575000000001</v>
      </c>
      <c r="T24" s="216">
        <v>32055.525000000001</v>
      </c>
      <c r="U24" s="216">
        <v>25093.8</v>
      </c>
      <c r="V24" s="216">
        <v>29130.3</v>
      </c>
      <c r="W24" s="216">
        <v>24476.625</v>
      </c>
      <c r="X24" s="216">
        <v>13660.425000000001</v>
      </c>
      <c r="Y24" s="216">
        <v>16498.125</v>
      </c>
      <c r="Z24" s="216">
        <v>36335.207547169812</v>
      </c>
      <c r="AA24" s="216">
        <v>36799.132075471702</v>
      </c>
      <c r="AB24" s="216">
        <v>94100.09433962265</v>
      </c>
      <c r="AC24" s="216">
        <v>169248.05660377361</v>
      </c>
      <c r="AD24" s="216">
        <v>82074.39622641509</v>
      </c>
      <c r="AE24" s="216">
        <v>45600</v>
      </c>
      <c r="AF24" s="216">
        <v>45000</v>
      </c>
      <c r="AG24" s="216">
        <v>182400</v>
      </c>
      <c r="AH24" s="216">
        <v>147600</v>
      </c>
      <c r="AI24" s="216">
        <v>101600</v>
      </c>
      <c r="AJ24" s="216">
        <v>88900</v>
      </c>
      <c r="AK24" s="216">
        <v>128800</v>
      </c>
      <c r="AL24" s="216">
        <v>149100</v>
      </c>
      <c r="AM24" s="216">
        <v>180500</v>
      </c>
      <c r="AN24" s="216">
        <v>149754.82500000001</v>
      </c>
      <c r="AO24" s="216">
        <v>194689.35</v>
      </c>
      <c r="AP24" s="216">
        <v>286018.42499999999</v>
      </c>
      <c r="AQ24" s="216">
        <v>278351.10000000003</v>
      </c>
      <c r="AR24" s="216">
        <v>296772</v>
      </c>
      <c r="AS24" s="216">
        <v>328043</v>
      </c>
      <c r="AT24" s="216">
        <v>273101</v>
      </c>
      <c r="AU24" s="216">
        <v>254544</v>
      </c>
      <c r="AV24" s="216">
        <v>304950</v>
      </c>
      <c r="AW24" s="216">
        <v>263616</v>
      </c>
      <c r="AX24" s="216">
        <v>322117</v>
      </c>
      <c r="AY24" s="216">
        <v>337202</v>
      </c>
      <c r="AZ24" s="216">
        <v>281197</v>
      </c>
      <c r="BA24" s="216">
        <v>331253</v>
      </c>
      <c r="BB24" s="216">
        <v>397043</v>
      </c>
      <c r="BC24" s="216">
        <v>505077</v>
      </c>
      <c r="BD24" s="216">
        <v>506713</v>
      </c>
      <c r="BE24" s="216">
        <v>438796</v>
      </c>
      <c r="BF24" s="216">
        <v>575390</v>
      </c>
      <c r="BG24" s="216">
        <v>765738</v>
      </c>
      <c r="BH24" s="216">
        <v>639470</v>
      </c>
      <c r="BI24" s="216">
        <v>671925</v>
      </c>
      <c r="BJ24" s="216">
        <v>799856</v>
      </c>
      <c r="BK24" s="216">
        <v>697222</v>
      </c>
      <c r="BL24" s="216">
        <v>733590</v>
      </c>
      <c r="BM24" s="216">
        <v>969702</v>
      </c>
      <c r="BN24" s="216">
        <v>914066</v>
      </c>
      <c r="BO24" s="216">
        <v>929853</v>
      </c>
      <c r="BP24" s="216">
        <v>1237786</v>
      </c>
      <c r="BQ24" s="216">
        <v>1066899</v>
      </c>
      <c r="BR24" s="216">
        <v>1175213</v>
      </c>
      <c r="BS24" s="216">
        <v>842609</v>
      </c>
      <c r="BT24" s="216">
        <v>912086</v>
      </c>
      <c r="BU24" s="216">
        <v>1021598</v>
      </c>
      <c r="BV24" s="216">
        <v>1140821</v>
      </c>
      <c r="BW24" s="216">
        <v>830295</v>
      </c>
      <c r="BX24" s="217">
        <v>0</v>
      </c>
    </row>
    <row r="25" spans="1:76">
      <c r="A25" s="190">
        <v>27</v>
      </c>
      <c r="B25" s="216">
        <v>0</v>
      </c>
      <c r="C25" s="216">
        <v>0</v>
      </c>
      <c r="D25" s="216">
        <v>0.9</v>
      </c>
      <c r="E25" s="216">
        <v>30.375</v>
      </c>
      <c r="F25" s="216">
        <v>74.7</v>
      </c>
      <c r="G25" s="216">
        <v>132.52500000000001</v>
      </c>
      <c r="H25" s="216">
        <v>398.25</v>
      </c>
      <c r="I25" s="216">
        <v>1010.475</v>
      </c>
      <c r="J25" s="216">
        <v>1152</v>
      </c>
      <c r="K25" s="216">
        <v>1208.925</v>
      </c>
      <c r="L25" s="216">
        <v>1425.6000000000001</v>
      </c>
      <c r="M25" s="216">
        <v>210.6</v>
      </c>
      <c r="N25" s="216">
        <v>1754.325</v>
      </c>
      <c r="O25" s="216">
        <v>1744.875</v>
      </c>
      <c r="P25" s="216">
        <v>1685.25</v>
      </c>
      <c r="Q25" s="216">
        <v>504.90000000000003</v>
      </c>
      <c r="R25" s="216">
        <v>324.90000000000003</v>
      </c>
      <c r="S25" s="216">
        <v>525.15</v>
      </c>
      <c r="T25" s="216">
        <v>59.4</v>
      </c>
      <c r="U25" s="216">
        <v>131.17500000000001</v>
      </c>
      <c r="V25" s="216">
        <v>42.524999999999999</v>
      </c>
      <c r="W25" s="216">
        <v>8.1</v>
      </c>
      <c r="X25" s="216">
        <v>0</v>
      </c>
      <c r="Y25" s="216">
        <v>0.22500000000000001</v>
      </c>
      <c r="Z25" s="216">
        <v>126.8490566037736</v>
      </c>
      <c r="AA25" s="216">
        <v>0</v>
      </c>
      <c r="AB25" s="216">
        <v>0</v>
      </c>
      <c r="AC25" s="216">
        <v>0</v>
      </c>
      <c r="AD25" s="216">
        <v>0</v>
      </c>
      <c r="AE25" s="216">
        <v>200</v>
      </c>
      <c r="AF25" s="216">
        <v>500</v>
      </c>
      <c r="AG25" s="216">
        <v>900</v>
      </c>
      <c r="AH25" s="216">
        <v>1000</v>
      </c>
      <c r="AI25" s="216">
        <v>1800</v>
      </c>
      <c r="AJ25" s="216">
        <v>1600</v>
      </c>
      <c r="AK25" s="216">
        <v>2100</v>
      </c>
      <c r="AL25" s="216">
        <v>2500</v>
      </c>
      <c r="AM25" s="216">
        <v>3600</v>
      </c>
      <c r="AN25" s="216">
        <v>6288.5250000000005</v>
      </c>
      <c r="AO25" s="216">
        <v>10347.975</v>
      </c>
      <c r="AP25" s="216">
        <v>12408.3</v>
      </c>
      <c r="AQ25" s="216">
        <v>9544.0500000000011</v>
      </c>
      <c r="AR25" s="216">
        <v>9694</v>
      </c>
      <c r="AS25" s="216">
        <v>9252</v>
      </c>
      <c r="AT25" s="216">
        <v>8333</v>
      </c>
      <c r="AU25" s="216">
        <v>8717</v>
      </c>
      <c r="AV25" s="216">
        <v>9892</v>
      </c>
      <c r="AW25" s="216">
        <v>13064</v>
      </c>
      <c r="AX25" s="216">
        <v>9914</v>
      </c>
      <c r="AY25" s="216">
        <v>10013</v>
      </c>
      <c r="AZ25" s="216">
        <v>12062</v>
      </c>
      <c r="BA25" s="216">
        <v>11421</v>
      </c>
      <c r="BB25" s="216">
        <v>15124</v>
      </c>
      <c r="BC25" s="216">
        <v>22674</v>
      </c>
      <c r="BD25" s="216">
        <v>24543</v>
      </c>
      <c r="BE25" s="216">
        <v>26638</v>
      </c>
      <c r="BF25" s="216">
        <v>33288</v>
      </c>
      <c r="BG25" s="216">
        <v>48958</v>
      </c>
      <c r="BH25" s="216">
        <v>76838</v>
      </c>
      <c r="BI25" s="216">
        <v>80869</v>
      </c>
      <c r="BJ25" s="216">
        <v>86128</v>
      </c>
      <c r="BK25" s="216">
        <v>92844</v>
      </c>
      <c r="BL25" s="216">
        <v>112093</v>
      </c>
      <c r="BM25" s="216">
        <v>123778</v>
      </c>
      <c r="BN25" s="216">
        <v>189345</v>
      </c>
      <c r="BO25" s="216">
        <v>214445</v>
      </c>
      <c r="BP25" s="216">
        <v>222253</v>
      </c>
      <c r="BQ25" s="216">
        <v>216298</v>
      </c>
      <c r="BR25" s="216">
        <v>242074</v>
      </c>
      <c r="BS25" s="216">
        <v>276669</v>
      </c>
      <c r="BT25" s="216">
        <v>199041</v>
      </c>
      <c r="BU25" s="216">
        <v>160570</v>
      </c>
      <c r="BV25" s="216">
        <v>188570</v>
      </c>
      <c r="BW25" s="216">
        <v>180283</v>
      </c>
      <c r="BX25" s="217">
        <v>187498.84393063583</v>
      </c>
    </row>
    <row r="26" spans="1:76">
      <c r="A26" s="190">
        <v>28</v>
      </c>
      <c r="B26" s="216">
        <v>0</v>
      </c>
      <c r="C26" s="216">
        <v>0</v>
      </c>
      <c r="D26" s="216">
        <v>0</v>
      </c>
      <c r="E26" s="216">
        <v>3.15</v>
      </c>
      <c r="F26" s="216">
        <v>3.15</v>
      </c>
      <c r="G26" s="216">
        <v>0</v>
      </c>
      <c r="H26" s="216">
        <v>123.97500000000001</v>
      </c>
      <c r="I26" s="216">
        <v>212.4</v>
      </c>
      <c r="J26" s="216">
        <v>1.575</v>
      </c>
      <c r="K26" s="216">
        <v>0.22500000000000001</v>
      </c>
      <c r="L26" s="216">
        <v>0</v>
      </c>
      <c r="M26" s="216">
        <v>50.175000000000004</v>
      </c>
      <c r="N26" s="216">
        <v>276.07499999999999</v>
      </c>
      <c r="O26" s="216">
        <v>300.375</v>
      </c>
      <c r="P26" s="216">
        <v>259.42500000000001</v>
      </c>
      <c r="Q26" s="216">
        <v>477.45</v>
      </c>
      <c r="R26" s="216">
        <v>302.625</v>
      </c>
      <c r="S26" s="216">
        <v>640.57500000000005</v>
      </c>
      <c r="T26" s="216">
        <v>701.1</v>
      </c>
      <c r="U26" s="216">
        <v>792.67500000000007</v>
      </c>
      <c r="V26" s="216">
        <v>4384.125</v>
      </c>
      <c r="W26" s="216">
        <v>6494.4000000000005</v>
      </c>
      <c r="X26" s="216">
        <v>10223.1</v>
      </c>
      <c r="Y26" s="216">
        <v>2949.75</v>
      </c>
      <c r="Z26" s="216">
        <v>6739.3018867924538</v>
      </c>
      <c r="AA26" s="216">
        <v>5030.830188679246</v>
      </c>
      <c r="AB26" s="216">
        <v>8065.5283018867931</v>
      </c>
      <c r="AC26" s="216">
        <v>14227.301886792453</v>
      </c>
      <c r="AD26" s="216">
        <v>10494.509433962265</v>
      </c>
      <c r="AE26" s="216">
        <v>14000</v>
      </c>
      <c r="AF26" s="216">
        <v>17500</v>
      </c>
      <c r="AG26" s="216">
        <v>24000</v>
      </c>
      <c r="AH26" s="216">
        <v>4700</v>
      </c>
      <c r="AI26" s="216">
        <v>76600</v>
      </c>
      <c r="AJ26" s="216">
        <v>144200</v>
      </c>
      <c r="AK26" s="216">
        <v>173700</v>
      </c>
      <c r="AL26" s="216">
        <v>216400</v>
      </c>
      <c r="AM26" s="216">
        <v>210700</v>
      </c>
      <c r="AN26" s="216">
        <v>226145.02499999999</v>
      </c>
      <c r="AO26" s="216">
        <v>337163.17499999999</v>
      </c>
      <c r="AP26" s="216">
        <v>407957.4</v>
      </c>
      <c r="AQ26" s="216">
        <v>363121.875</v>
      </c>
      <c r="AR26" s="216">
        <v>297948</v>
      </c>
      <c r="AS26" s="216">
        <v>282581</v>
      </c>
      <c r="AT26" s="216">
        <v>262273</v>
      </c>
      <c r="AU26" s="216">
        <v>268058</v>
      </c>
      <c r="AV26" s="216">
        <v>262934</v>
      </c>
      <c r="AW26" s="216">
        <v>271809</v>
      </c>
      <c r="AX26" s="216">
        <v>283952</v>
      </c>
      <c r="AY26" s="216">
        <v>270438</v>
      </c>
      <c r="AZ26" s="216">
        <v>13146</v>
      </c>
      <c r="BA26" s="216">
        <v>26621</v>
      </c>
      <c r="BB26" s="216">
        <v>41947</v>
      </c>
      <c r="BC26" s="216">
        <v>46735</v>
      </c>
      <c r="BD26" s="216">
        <v>60553</v>
      </c>
      <c r="BE26" s="216">
        <v>70439</v>
      </c>
      <c r="BF26" s="216">
        <v>77503</v>
      </c>
      <c r="BG26" s="216">
        <v>91776</v>
      </c>
      <c r="BH26" s="216">
        <v>32117</v>
      </c>
      <c r="BI26" s="216">
        <v>0</v>
      </c>
      <c r="BJ26" s="216">
        <v>0</v>
      </c>
      <c r="BK26" s="216">
        <v>0</v>
      </c>
      <c r="BL26" s="216">
        <v>0</v>
      </c>
      <c r="BM26" s="216">
        <v>0</v>
      </c>
      <c r="BN26" s="216">
        <v>0</v>
      </c>
      <c r="BO26" s="216">
        <v>0</v>
      </c>
      <c r="BP26" s="216">
        <v>0</v>
      </c>
      <c r="BQ26" s="216">
        <v>0</v>
      </c>
      <c r="BR26" s="216">
        <v>0</v>
      </c>
      <c r="BS26" s="216">
        <v>0</v>
      </c>
      <c r="BT26" s="216">
        <v>0</v>
      </c>
      <c r="BU26" s="216">
        <v>0</v>
      </c>
      <c r="BV26" s="216">
        <v>0</v>
      </c>
      <c r="BW26" s="216">
        <v>0</v>
      </c>
      <c r="BX26" s="217">
        <v>865367.05202312139</v>
      </c>
    </row>
    <row r="27" spans="1:76">
      <c r="A27" s="190">
        <v>29</v>
      </c>
      <c r="B27" s="216">
        <v>54</v>
      </c>
      <c r="C27" s="216">
        <v>14.85</v>
      </c>
      <c r="D27" s="216">
        <v>134.77500000000001</v>
      </c>
      <c r="E27" s="216">
        <v>2816.3250000000003</v>
      </c>
      <c r="F27" s="216">
        <v>4293.9000000000005</v>
      </c>
      <c r="G27" s="216">
        <v>2931.0750000000003</v>
      </c>
      <c r="H27" s="216">
        <v>4180.05</v>
      </c>
      <c r="I27" s="216">
        <v>8871.9750000000004</v>
      </c>
      <c r="J27" s="216">
        <v>7962.9750000000004</v>
      </c>
      <c r="K27" s="216">
        <v>9009.9</v>
      </c>
      <c r="L27" s="216">
        <v>10139.175000000001</v>
      </c>
      <c r="M27" s="216">
        <v>1555.425</v>
      </c>
      <c r="N27" s="216">
        <v>10359.450000000001</v>
      </c>
      <c r="O27" s="216">
        <v>10948.5</v>
      </c>
      <c r="P27" s="216">
        <v>6916.2750000000005</v>
      </c>
      <c r="Q27" s="216">
        <v>2345.85</v>
      </c>
      <c r="R27" s="216">
        <v>1683.2250000000001</v>
      </c>
      <c r="S27" s="216">
        <v>1052.55</v>
      </c>
      <c r="T27" s="216">
        <v>2373.0750000000003</v>
      </c>
      <c r="U27" s="216">
        <v>2565</v>
      </c>
      <c r="V27" s="216">
        <v>3849.0750000000003</v>
      </c>
      <c r="W27" s="216">
        <v>1431.675</v>
      </c>
      <c r="X27" s="216">
        <v>1012.95</v>
      </c>
      <c r="Y27" s="216">
        <v>2081.7000000000003</v>
      </c>
      <c r="Z27" s="216">
        <v>0</v>
      </c>
      <c r="AA27" s="216">
        <v>2319.7924528301887</v>
      </c>
      <c r="AB27" s="216">
        <v>10416.396226415094</v>
      </c>
      <c r="AC27" s="216">
        <v>13309.981132075474</v>
      </c>
      <c r="AD27" s="216">
        <v>68481.84905660378</v>
      </c>
      <c r="AE27" s="216">
        <v>9100</v>
      </c>
      <c r="AF27" s="216">
        <v>8500</v>
      </c>
      <c r="AG27" s="216">
        <v>4200</v>
      </c>
      <c r="AH27" s="216">
        <v>8600</v>
      </c>
      <c r="AI27" s="216">
        <v>14200</v>
      </c>
      <c r="AJ27" s="216">
        <v>17700</v>
      </c>
      <c r="AK27" s="216">
        <v>25900</v>
      </c>
      <c r="AL27" s="216">
        <v>9700</v>
      </c>
      <c r="AM27" s="216">
        <v>17400</v>
      </c>
      <c r="AN27" s="216">
        <v>33041.474999999999</v>
      </c>
      <c r="AO27" s="216">
        <v>27642.6</v>
      </c>
      <c r="AP27" s="216">
        <v>32416.425000000003</v>
      </c>
      <c r="AQ27" s="216">
        <v>40032.225000000006</v>
      </c>
      <c r="AR27" s="216">
        <v>45982</v>
      </c>
      <c r="AS27" s="216">
        <v>44168</v>
      </c>
      <c r="AT27" s="216">
        <v>46321</v>
      </c>
      <c r="AU27" s="216">
        <v>53088</v>
      </c>
      <c r="AV27" s="216">
        <v>65750</v>
      </c>
      <c r="AW27" s="216">
        <v>95507</v>
      </c>
      <c r="AX27" s="216">
        <v>102446</v>
      </c>
      <c r="AY27" s="216">
        <v>97691</v>
      </c>
      <c r="AZ27" s="216">
        <v>91115</v>
      </c>
      <c r="BA27" s="216">
        <v>51611</v>
      </c>
      <c r="BB27" s="216">
        <v>76487</v>
      </c>
      <c r="BC27" s="216">
        <v>93863</v>
      </c>
      <c r="BD27" s="216">
        <v>105764</v>
      </c>
      <c r="BE27" s="216">
        <v>178446</v>
      </c>
      <c r="BF27" s="216">
        <v>141409</v>
      </c>
      <c r="BG27" s="216">
        <v>173699</v>
      </c>
      <c r="BH27" s="216">
        <v>178556</v>
      </c>
      <c r="BI27" s="216">
        <v>192330</v>
      </c>
      <c r="BJ27" s="216">
        <v>265587</v>
      </c>
      <c r="BK27" s="216">
        <v>207414</v>
      </c>
      <c r="BL27" s="216">
        <v>214644</v>
      </c>
      <c r="BM27" s="216">
        <v>299731</v>
      </c>
      <c r="BN27" s="216">
        <v>308085</v>
      </c>
      <c r="BO27" s="216">
        <v>292812</v>
      </c>
      <c r="BP27" s="216">
        <v>278254</v>
      </c>
      <c r="BQ27" s="216">
        <v>352099</v>
      </c>
      <c r="BR27" s="216">
        <v>371538</v>
      </c>
      <c r="BS27" s="216">
        <v>287013</v>
      </c>
      <c r="BT27" s="216">
        <v>279407</v>
      </c>
      <c r="BU27" s="216">
        <v>268689</v>
      </c>
      <c r="BV27" s="216">
        <v>239426</v>
      </c>
      <c r="BW27" s="216">
        <v>286888</v>
      </c>
      <c r="BX27" s="217">
        <v>0</v>
      </c>
    </row>
    <row r="28" spans="1:76">
      <c r="A28" s="190">
        <v>32</v>
      </c>
      <c r="B28" s="216">
        <v>127.125</v>
      </c>
      <c r="C28" s="216">
        <v>17.324999999999999</v>
      </c>
      <c r="D28" s="216">
        <v>284.85000000000002</v>
      </c>
      <c r="E28" s="216">
        <v>2067.0750000000003</v>
      </c>
      <c r="F28" s="216">
        <v>4692.375</v>
      </c>
      <c r="G28" s="216">
        <v>3968.55</v>
      </c>
      <c r="H28" s="216">
        <v>2554.65</v>
      </c>
      <c r="I28" s="216">
        <v>693.9</v>
      </c>
      <c r="J28" s="216">
        <v>3024.6750000000002</v>
      </c>
      <c r="K28" s="216">
        <v>4486.7250000000004</v>
      </c>
      <c r="L28" s="216">
        <v>515.25</v>
      </c>
      <c r="M28" s="216">
        <v>54</v>
      </c>
      <c r="N28" s="216">
        <v>488.47500000000002</v>
      </c>
      <c r="O28" s="216">
        <v>490.27500000000003</v>
      </c>
      <c r="P28" s="216">
        <v>955.35</v>
      </c>
      <c r="Q28" s="216">
        <v>364.72500000000002</v>
      </c>
      <c r="R28" s="216">
        <v>66.375</v>
      </c>
      <c r="S28" s="216">
        <v>105.75</v>
      </c>
      <c r="T28" s="216">
        <v>1.575</v>
      </c>
      <c r="U28" s="216">
        <v>5.8500000000000005</v>
      </c>
      <c r="V28" s="216">
        <v>77.625</v>
      </c>
      <c r="W28" s="216">
        <v>2.4750000000000001</v>
      </c>
      <c r="X28" s="216">
        <v>5.4</v>
      </c>
      <c r="Y28" s="216">
        <v>14403.15</v>
      </c>
      <c r="Z28" s="216">
        <v>0</v>
      </c>
      <c r="AA28" s="216">
        <v>0</v>
      </c>
      <c r="AB28" s="216">
        <v>0</v>
      </c>
      <c r="AC28" s="216">
        <v>0</v>
      </c>
      <c r="AD28" s="216">
        <v>27536.2641509434</v>
      </c>
      <c r="AE28" s="216">
        <v>67300</v>
      </c>
      <c r="AF28" s="216">
        <v>70200</v>
      </c>
      <c r="AG28" s="216">
        <v>79800</v>
      </c>
      <c r="AH28" s="216">
        <v>96800</v>
      </c>
      <c r="AI28" s="216">
        <v>83000</v>
      </c>
      <c r="AJ28" s="216">
        <v>88900</v>
      </c>
      <c r="AK28" s="216">
        <v>121300</v>
      </c>
      <c r="AL28" s="216">
        <v>123500</v>
      </c>
      <c r="AM28" s="216">
        <v>127000</v>
      </c>
      <c r="AN28" s="216">
        <v>114249.60000000001</v>
      </c>
      <c r="AO28" s="216">
        <v>106954.65</v>
      </c>
      <c r="AP28" s="216">
        <v>79823.925000000003</v>
      </c>
      <c r="AQ28" s="216">
        <v>69340.275000000009</v>
      </c>
      <c r="AR28" s="216">
        <v>77158</v>
      </c>
      <c r="AS28" s="216">
        <v>84162</v>
      </c>
      <c r="AT28" s="216">
        <v>84256</v>
      </c>
      <c r="AU28" s="216">
        <v>85738</v>
      </c>
      <c r="AV28" s="216">
        <v>87569</v>
      </c>
      <c r="AW28" s="216">
        <v>87222</v>
      </c>
      <c r="AX28" s="216">
        <v>110740</v>
      </c>
      <c r="AY28" s="216">
        <v>114680</v>
      </c>
      <c r="AZ28" s="216">
        <v>121066</v>
      </c>
      <c r="BA28" s="216">
        <v>109765</v>
      </c>
      <c r="BB28" s="216">
        <v>114285</v>
      </c>
      <c r="BC28" s="216">
        <v>111803</v>
      </c>
      <c r="BD28" s="216">
        <v>134637</v>
      </c>
      <c r="BE28" s="216">
        <v>161924</v>
      </c>
      <c r="BF28" s="216">
        <v>166053</v>
      </c>
      <c r="BG28" s="216">
        <v>162826</v>
      </c>
      <c r="BH28" s="216">
        <v>359223</v>
      </c>
      <c r="BI28" s="216">
        <v>0</v>
      </c>
      <c r="BJ28" s="216">
        <v>0</v>
      </c>
      <c r="BK28" s="216">
        <v>0</v>
      </c>
      <c r="BL28" s="216">
        <v>0</v>
      </c>
      <c r="BM28" s="216">
        <v>0</v>
      </c>
      <c r="BN28" s="216">
        <v>0</v>
      </c>
      <c r="BO28" s="216">
        <v>0</v>
      </c>
      <c r="BP28" s="216">
        <v>0</v>
      </c>
      <c r="BQ28" s="216">
        <v>0</v>
      </c>
      <c r="BR28" s="216">
        <v>0</v>
      </c>
      <c r="BS28" s="216">
        <v>0</v>
      </c>
      <c r="BT28" s="216">
        <v>0</v>
      </c>
      <c r="BU28" s="216">
        <v>0</v>
      </c>
      <c r="BV28" s="216">
        <v>0</v>
      </c>
      <c r="BW28" s="216">
        <v>0</v>
      </c>
      <c r="BX28" s="217">
        <v>0</v>
      </c>
    </row>
    <row r="29" spans="1:76">
      <c r="A29" s="215" t="s">
        <v>400</v>
      </c>
      <c r="B29" s="216">
        <v>101.925</v>
      </c>
      <c r="C29" s="216">
        <v>0</v>
      </c>
      <c r="D29" s="216">
        <v>5.625</v>
      </c>
      <c r="E29" s="216">
        <v>201.6</v>
      </c>
      <c r="F29" s="216">
        <v>212.4</v>
      </c>
      <c r="G29" s="216">
        <v>461.02500000000003</v>
      </c>
      <c r="H29" s="216">
        <v>748.35</v>
      </c>
      <c r="I29" s="216">
        <v>1194.3</v>
      </c>
      <c r="J29" s="216">
        <v>1251.45</v>
      </c>
      <c r="K29" s="216">
        <v>1104.9750000000001</v>
      </c>
      <c r="L29" s="216">
        <v>376.875</v>
      </c>
      <c r="M29" s="216">
        <v>86.625</v>
      </c>
      <c r="N29" s="216">
        <v>324.22500000000002</v>
      </c>
      <c r="O29" s="216">
        <v>489.82499999999999</v>
      </c>
      <c r="P29" s="216">
        <v>92.25</v>
      </c>
      <c r="Q29" s="216">
        <v>57.15</v>
      </c>
      <c r="R29" s="216">
        <v>88.875</v>
      </c>
      <c r="S29" s="216">
        <v>82.8</v>
      </c>
      <c r="T29" s="216">
        <v>51.975000000000001</v>
      </c>
      <c r="U29" s="216">
        <v>1091.0250000000001</v>
      </c>
      <c r="V29" s="216">
        <v>2858.85</v>
      </c>
      <c r="W29" s="216">
        <v>2931.0750000000003</v>
      </c>
      <c r="X29" s="216">
        <v>1606.95</v>
      </c>
      <c r="Y29" s="216">
        <v>1428.3</v>
      </c>
      <c r="Z29" s="216">
        <v>16278.554716981134</v>
      </c>
      <c r="AA29" s="216">
        <v>9033.7924528301883</v>
      </c>
      <c r="AB29" s="216">
        <v>24655.92452830189</v>
      </c>
      <c r="AC29" s="216">
        <v>63368.490566037741</v>
      </c>
      <c r="AD29" s="216">
        <v>3765.566037735849</v>
      </c>
      <c r="AE29" s="216">
        <v>14200</v>
      </c>
      <c r="AF29" s="216">
        <v>11700</v>
      </c>
      <c r="AG29" s="216">
        <v>19700</v>
      </c>
      <c r="AH29" s="216">
        <v>49700</v>
      </c>
      <c r="AI29" s="216">
        <v>68200</v>
      </c>
      <c r="AJ29" s="216">
        <v>73700</v>
      </c>
      <c r="AK29" s="216">
        <v>102000</v>
      </c>
      <c r="AL29" s="216">
        <v>115300</v>
      </c>
      <c r="AM29" s="216">
        <v>103500</v>
      </c>
      <c r="AN29" s="216">
        <v>110757.375</v>
      </c>
      <c r="AO29" s="216">
        <v>123763.05</v>
      </c>
      <c r="AP29" s="216">
        <v>107484.75</v>
      </c>
      <c r="AQ29" s="216">
        <v>121650.52500000001</v>
      </c>
      <c r="AR29" s="216">
        <v>131045</v>
      </c>
      <c r="AS29" s="216">
        <v>129367</v>
      </c>
      <c r="AT29" s="216">
        <v>111039</v>
      </c>
      <c r="AU29" s="216">
        <v>93125</v>
      </c>
      <c r="AV29" s="216">
        <v>94161</v>
      </c>
      <c r="AW29" s="216">
        <v>77654</v>
      </c>
      <c r="AX29" s="216">
        <v>67939</v>
      </c>
      <c r="AY29" s="216">
        <v>51358</v>
      </c>
      <c r="AZ29" s="216">
        <v>46238</v>
      </c>
      <c r="BA29" s="216">
        <v>40372</v>
      </c>
      <c r="BB29" s="216">
        <v>42861</v>
      </c>
      <c r="BC29" s="216">
        <v>73683</v>
      </c>
      <c r="BD29" s="216">
        <v>110511</v>
      </c>
      <c r="BE29" s="216">
        <v>157320</v>
      </c>
      <c r="BF29" s="216">
        <v>272147</v>
      </c>
      <c r="BG29" s="216">
        <v>342503</v>
      </c>
      <c r="BH29" s="216">
        <v>499771</v>
      </c>
      <c r="BI29" s="216">
        <v>496961</v>
      </c>
      <c r="BJ29" s="216">
        <v>0</v>
      </c>
      <c r="BK29" s="216">
        <v>0</v>
      </c>
      <c r="BL29" s="216">
        <v>0</v>
      </c>
      <c r="BM29" s="216">
        <v>0</v>
      </c>
      <c r="BN29" s="216">
        <v>0</v>
      </c>
      <c r="BO29" s="216">
        <v>0</v>
      </c>
      <c r="BP29" s="216">
        <v>0</v>
      </c>
      <c r="BQ29" s="216">
        <v>0</v>
      </c>
      <c r="BR29" s="216">
        <v>0</v>
      </c>
      <c r="BS29" s="216">
        <v>2021293</v>
      </c>
      <c r="BT29" s="216">
        <v>1616435</v>
      </c>
      <c r="BU29" s="216">
        <v>2056394</v>
      </c>
      <c r="BV29" s="216">
        <v>1509758</v>
      </c>
      <c r="BW29" s="216">
        <v>1199779</v>
      </c>
      <c r="BX29" s="217">
        <v>0</v>
      </c>
    </row>
    <row r="30" spans="1:76">
      <c r="A30" s="190">
        <v>34</v>
      </c>
      <c r="B30" s="216">
        <v>0</v>
      </c>
      <c r="C30" s="216">
        <v>0</v>
      </c>
      <c r="D30" s="216">
        <v>0</v>
      </c>
      <c r="E30" s="216">
        <v>0</v>
      </c>
      <c r="F30" s="216">
        <v>0</v>
      </c>
      <c r="G30" s="216">
        <v>0</v>
      </c>
      <c r="H30" s="216">
        <v>0</v>
      </c>
      <c r="I30" s="216">
        <v>0</v>
      </c>
      <c r="J30" s="216">
        <v>0</v>
      </c>
      <c r="K30" s="216">
        <v>0</v>
      </c>
      <c r="L30" s="216">
        <v>0</v>
      </c>
      <c r="M30" s="216">
        <v>0</v>
      </c>
      <c r="N30" s="216">
        <v>0</v>
      </c>
      <c r="O30" s="216">
        <v>0</v>
      </c>
      <c r="P30" s="216">
        <v>0</v>
      </c>
      <c r="Q30" s="216">
        <v>0</v>
      </c>
      <c r="R30" s="216">
        <v>0</v>
      </c>
      <c r="S30" s="216">
        <v>0</v>
      </c>
      <c r="T30" s="216">
        <v>0</v>
      </c>
      <c r="U30" s="216">
        <v>0</v>
      </c>
      <c r="V30" s="216">
        <v>0</v>
      </c>
      <c r="W30" s="216">
        <v>0</v>
      </c>
      <c r="X30" s="216">
        <v>0</v>
      </c>
      <c r="Y30" s="216">
        <v>0</v>
      </c>
      <c r="Z30" s="216">
        <v>0</v>
      </c>
      <c r="AA30" s="216">
        <v>22520.207547169812</v>
      </c>
      <c r="AB30" s="216">
        <v>51094.867924528298</v>
      </c>
      <c r="AC30" s="216">
        <v>73161.339622641521</v>
      </c>
      <c r="AD30" s="216">
        <v>45593.660377358494</v>
      </c>
      <c r="AE30" s="216">
        <v>0</v>
      </c>
      <c r="AF30" s="216">
        <v>0</v>
      </c>
      <c r="AG30" s="216">
        <v>0</v>
      </c>
      <c r="AH30" s="216">
        <v>0</v>
      </c>
      <c r="AI30" s="216">
        <v>0</v>
      </c>
      <c r="AJ30" s="216">
        <v>0</v>
      </c>
      <c r="AK30" s="216">
        <v>0</v>
      </c>
      <c r="AL30" s="216">
        <v>0</v>
      </c>
      <c r="AM30" s="216">
        <v>0</v>
      </c>
      <c r="AN30" s="216">
        <v>0</v>
      </c>
      <c r="AO30" s="216">
        <v>0</v>
      </c>
      <c r="AP30" s="216">
        <v>0</v>
      </c>
      <c r="AQ30" s="216">
        <v>0</v>
      </c>
      <c r="AR30" s="216">
        <v>0</v>
      </c>
      <c r="AS30" s="216">
        <v>0</v>
      </c>
      <c r="AT30" s="216">
        <v>0</v>
      </c>
      <c r="AU30" s="216">
        <v>0</v>
      </c>
      <c r="AV30" s="216">
        <v>0</v>
      </c>
      <c r="AW30" s="216">
        <v>0</v>
      </c>
      <c r="AX30" s="216">
        <v>0</v>
      </c>
      <c r="AY30" s="216">
        <v>0</v>
      </c>
      <c r="AZ30" s="216">
        <v>0</v>
      </c>
      <c r="BA30" s="216">
        <v>0</v>
      </c>
      <c r="BB30" s="216">
        <v>0</v>
      </c>
      <c r="BC30" s="216">
        <v>19730</v>
      </c>
      <c r="BD30" s="216">
        <v>48469</v>
      </c>
      <c r="BE30" s="216">
        <v>65836</v>
      </c>
      <c r="BF30" s="216">
        <v>84494</v>
      </c>
      <c r="BG30" s="216">
        <v>152074</v>
      </c>
      <c r="BH30" s="216">
        <v>182149</v>
      </c>
      <c r="BI30" s="216">
        <v>176198</v>
      </c>
      <c r="BJ30" s="216">
        <v>0</v>
      </c>
      <c r="BK30" s="216">
        <v>0</v>
      </c>
      <c r="BL30" s="216">
        <v>0</v>
      </c>
      <c r="BM30" s="216">
        <v>0</v>
      </c>
      <c r="BN30" s="216">
        <v>0</v>
      </c>
      <c r="BO30" s="216">
        <v>0</v>
      </c>
      <c r="BP30" s="216">
        <v>0</v>
      </c>
      <c r="BQ30" s="216">
        <v>0</v>
      </c>
      <c r="BR30" s="216">
        <v>0</v>
      </c>
      <c r="BS30" s="216">
        <v>0</v>
      </c>
      <c r="BT30" s="216">
        <v>0</v>
      </c>
      <c r="BU30" s="216">
        <v>0</v>
      </c>
      <c r="BV30" s="216">
        <v>0</v>
      </c>
      <c r="BW30" s="216">
        <v>0</v>
      </c>
      <c r="BX30" s="217">
        <v>0</v>
      </c>
    </row>
    <row r="31" spans="1:76">
      <c r="A31" s="190">
        <v>35</v>
      </c>
      <c r="B31" s="216">
        <v>0</v>
      </c>
      <c r="C31" s="216">
        <v>0</v>
      </c>
      <c r="D31" s="216">
        <v>0</v>
      </c>
      <c r="E31" s="216">
        <v>0</v>
      </c>
      <c r="F31" s="216">
        <v>0</v>
      </c>
      <c r="G31" s="216">
        <v>0</v>
      </c>
      <c r="H31" s="216">
        <v>0</v>
      </c>
      <c r="I31" s="216">
        <v>0</v>
      </c>
      <c r="J31" s="216">
        <v>0</v>
      </c>
      <c r="K31" s="216">
        <v>0</v>
      </c>
      <c r="L31" s="216">
        <v>0</v>
      </c>
      <c r="M31" s="216">
        <v>0</v>
      </c>
      <c r="N31" s="216">
        <v>0</v>
      </c>
      <c r="O31" s="216">
        <v>0</v>
      </c>
      <c r="P31" s="216">
        <v>0</v>
      </c>
      <c r="Q31" s="216">
        <v>0</v>
      </c>
      <c r="R31" s="216">
        <v>0</v>
      </c>
      <c r="S31" s="216">
        <v>0</v>
      </c>
      <c r="T31" s="216">
        <v>0</v>
      </c>
      <c r="U31" s="216">
        <v>0</v>
      </c>
      <c r="V31" s="216">
        <v>0</v>
      </c>
      <c r="W31" s="216">
        <v>0</v>
      </c>
      <c r="X31" s="216">
        <v>0</v>
      </c>
      <c r="Y31" s="216">
        <v>0</v>
      </c>
      <c r="Z31" s="216">
        <v>0</v>
      </c>
      <c r="AA31" s="216">
        <v>0</v>
      </c>
      <c r="AB31" s="216">
        <v>0</v>
      </c>
      <c r="AC31" s="216">
        <v>0</v>
      </c>
      <c r="AD31" s="216">
        <v>0</v>
      </c>
      <c r="AE31" s="216">
        <v>0</v>
      </c>
      <c r="AF31" s="216">
        <v>0</v>
      </c>
      <c r="AG31" s="216">
        <v>0</v>
      </c>
      <c r="AH31" s="216">
        <v>0</v>
      </c>
      <c r="AI31" s="216">
        <v>0</v>
      </c>
      <c r="AJ31" s="216">
        <v>0</v>
      </c>
      <c r="AK31" s="216">
        <v>0</v>
      </c>
      <c r="AL31" s="216">
        <v>0</v>
      </c>
      <c r="AM31" s="216">
        <v>0</v>
      </c>
      <c r="AN31" s="216">
        <v>0</v>
      </c>
      <c r="AO31" s="216">
        <v>0</v>
      </c>
      <c r="AP31" s="216">
        <v>0</v>
      </c>
      <c r="AQ31" s="216">
        <v>0</v>
      </c>
      <c r="AR31" s="216">
        <v>0</v>
      </c>
      <c r="AS31" s="216">
        <v>0</v>
      </c>
      <c r="AT31" s="216">
        <v>0</v>
      </c>
      <c r="AU31" s="216">
        <v>0</v>
      </c>
      <c r="AV31" s="216">
        <v>0</v>
      </c>
      <c r="AW31" s="216">
        <v>0</v>
      </c>
      <c r="AX31" s="216">
        <v>0</v>
      </c>
      <c r="AY31" s="216">
        <v>0</v>
      </c>
      <c r="AZ31" s="216">
        <v>0</v>
      </c>
      <c r="BA31" s="216">
        <v>0</v>
      </c>
      <c r="BB31" s="216">
        <v>0</v>
      </c>
      <c r="BC31" s="216">
        <v>0</v>
      </c>
      <c r="BD31" s="216">
        <v>0</v>
      </c>
      <c r="BE31" s="216">
        <v>0</v>
      </c>
      <c r="BF31" s="216">
        <v>0</v>
      </c>
      <c r="BG31" s="216">
        <v>0</v>
      </c>
      <c r="BH31" s="216">
        <v>0</v>
      </c>
      <c r="BI31" s="216">
        <v>0</v>
      </c>
      <c r="BJ31" s="216">
        <v>0</v>
      </c>
      <c r="BK31" s="216">
        <v>0</v>
      </c>
      <c r="BL31" s="216">
        <v>0</v>
      </c>
      <c r="BM31" s="216">
        <v>0</v>
      </c>
      <c r="BN31" s="216">
        <v>0</v>
      </c>
      <c r="BO31" s="216">
        <v>0</v>
      </c>
      <c r="BP31" s="216">
        <v>0</v>
      </c>
      <c r="BQ31" s="216">
        <v>0</v>
      </c>
      <c r="BR31" s="216">
        <v>0</v>
      </c>
      <c r="BS31" s="216">
        <v>0</v>
      </c>
      <c r="BT31" s="216">
        <v>0</v>
      </c>
      <c r="BU31" s="216">
        <v>0</v>
      </c>
      <c r="BV31" s="216">
        <v>0</v>
      </c>
      <c r="BW31" s="216">
        <v>0</v>
      </c>
      <c r="BX31" s="217">
        <v>609067.05202312139</v>
      </c>
    </row>
    <row r="32" spans="1:76">
      <c r="A32" s="190">
        <v>41</v>
      </c>
      <c r="B32" s="216">
        <v>0</v>
      </c>
      <c r="C32" s="216">
        <v>35.325000000000003</v>
      </c>
      <c r="D32" s="216">
        <v>32.85</v>
      </c>
      <c r="E32" s="216">
        <v>11.025</v>
      </c>
      <c r="F32" s="216">
        <v>89.325000000000003</v>
      </c>
      <c r="G32" s="216">
        <v>2.25</v>
      </c>
      <c r="H32" s="216">
        <v>76.95</v>
      </c>
      <c r="I32" s="216">
        <v>62.1</v>
      </c>
      <c r="J32" s="216">
        <v>85.5</v>
      </c>
      <c r="K32" s="216">
        <v>134.1</v>
      </c>
      <c r="L32" s="216">
        <v>108.9</v>
      </c>
      <c r="M32" s="216">
        <v>18.900000000000002</v>
      </c>
      <c r="N32" s="216">
        <v>120.825</v>
      </c>
      <c r="O32" s="216">
        <v>642.15</v>
      </c>
      <c r="P32" s="216">
        <v>683.1</v>
      </c>
      <c r="Q32" s="216">
        <v>295.65000000000003</v>
      </c>
      <c r="R32" s="216">
        <v>411.75</v>
      </c>
      <c r="S32" s="216">
        <v>363.15000000000003</v>
      </c>
      <c r="T32" s="216">
        <v>125.10000000000001</v>
      </c>
      <c r="U32" s="216">
        <v>164.47499999999999</v>
      </c>
      <c r="V32" s="216">
        <v>35.774999999999999</v>
      </c>
      <c r="W32" s="216">
        <v>110.925</v>
      </c>
      <c r="X32" s="216">
        <v>610.20000000000005</v>
      </c>
      <c r="Y32" s="216">
        <v>10277.550000000001</v>
      </c>
      <c r="Z32" s="216">
        <v>4287.2264150943392</v>
      </c>
      <c r="AA32" s="216">
        <v>20002.754716981133</v>
      </c>
      <c r="AB32" s="216">
        <v>70602.792452830196</v>
      </c>
      <c r="AC32" s="216">
        <v>92861.660377358494</v>
      </c>
      <c r="AD32" s="216">
        <v>54641.716981132085</v>
      </c>
      <c r="AE32" s="216">
        <v>8000</v>
      </c>
      <c r="AF32" s="216">
        <v>13000</v>
      </c>
      <c r="AG32" s="216">
        <v>18000</v>
      </c>
      <c r="AH32" s="216">
        <v>7300</v>
      </c>
      <c r="AI32" s="216">
        <v>6000</v>
      </c>
      <c r="AJ32" s="216">
        <v>4900</v>
      </c>
      <c r="AK32" s="216">
        <v>13500</v>
      </c>
      <c r="AL32" s="216">
        <v>45500</v>
      </c>
      <c r="AM32" s="216">
        <v>56500</v>
      </c>
      <c r="AN32" s="216">
        <v>6692.625</v>
      </c>
      <c r="AO32" s="216">
        <v>6410.25</v>
      </c>
      <c r="AP32" s="216">
        <v>7143.3</v>
      </c>
      <c r="AQ32" s="216">
        <v>14807.7</v>
      </c>
      <c r="AR32" s="216">
        <v>9970</v>
      </c>
      <c r="AS32" s="216">
        <v>4715</v>
      </c>
      <c r="AT32" s="216">
        <v>7904</v>
      </c>
      <c r="AU32" s="216">
        <v>7687</v>
      </c>
      <c r="AV32" s="216">
        <v>3762</v>
      </c>
      <c r="AW32" s="216">
        <v>9108</v>
      </c>
      <c r="AX32" s="216">
        <v>10550</v>
      </c>
      <c r="AY32" s="216">
        <v>2617</v>
      </c>
      <c r="AZ32" s="216">
        <v>1943</v>
      </c>
      <c r="BA32" s="216">
        <v>2152</v>
      </c>
      <c r="BB32" s="216">
        <v>1900</v>
      </c>
      <c r="BC32" s="216">
        <v>2023</v>
      </c>
      <c r="BD32" s="216">
        <v>2168</v>
      </c>
      <c r="BE32" s="216">
        <v>4938</v>
      </c>
      <c r="BF32" s="216">
        <v>87122</v>
      </c>
      <c r="BG32" s="216">
        <v>7729</v>
      </c>
      <c r="BH32" s="216">
        <v>8722</v>
      </c>
      <c r="BI32" s="216">
        <v>7933</v>
      </c>
      <c r="BJ32" s="216">
        <v>50682</v>
      </c>
      <c r="BK32" s="216">
        <v>32224</v>
      </c>
      <c r="BL32" s="216">
        <v>142414</v>
      </c>
      <c r="BM32" s="216">
        <v>268040</v>
      </c>
      <c r="BN32" s="216">
        <v>369916</v>
      </c>
      <c r="BO32" s="216">
        <v>251130</v>
      </c>
      <c r="BP32" s="216">
        <v>313954</v>
      </c>
      <c r="BQ32" s="216">
        <v>233950</v>
      </c>
      <c r="BR32" s="216">
        <v>241568</v>
      </c>
      <c r="BS32" s="216">
        <v>103728</v>
      </c>
      <c r="BT32" s="216">
        <v>134674</v>
      </c>
      <c r="BU32" s="216">
        <v>202228</v>
      </c>
      <c r="BV32" s="216">
        <v>261430</v>
      </c>
      <c r="BW32" s="216">
        <v>267602</v>
      </c>
      <c r="BX32" s="217">
        <v>0</v>
      </c>
    </row>
    <row r="33" spans="1:76">
      <c r="A33" s="190">
        <v>42</v>
      </c>
      <c r="B33" s="216">
        <v>96.75</v>
      </c>
      <c r="C33" s="216">
        <v>66.600000000000009</v>
      </c>
      <c r="D33" s="216">
        <v>3.8250000000000002</v>
      </c>
      <c r="E33" s="216">
        <v>47.25</v>
      </c>
      <c r="F33" s="216">
        <v>766.80000000000007</v>
      </c>
      <c r="G33" s="216">
        <v>1760.4</v>
      </c>
      <c r="H33" s="216">
        <v>1421.1000000000001</v>
      </c>
      <c r="I33" s="216">
        <v>5632.875</v>
      </c>
      <c r="J33" s="216">
        <v>5013.2250000000004</v>
      </c>
      <c r="K33" s="216">
        <v>3837.6</v>
      </c>
      <c r="L33" s="216">
        <v>6326.1</v>
      </c>
      <c r="M33" s="216">
        <v>834.97500000000002</v>
      </c>
      <c r="N33" s="216">
        <v>3667.7249999999999</v>
      </c>
      <c r="O33" s="216">
        <v>3453.3</v>
      </c>
      <c r="P33" s="216">
        <v>2303.5500000000002</v>
      </c>
      <c r="Q33" s="216">
        <v>2762.1</v>
      </c>
      <c r="R33" s="216">
        <v>430.42500000000001</v>
      </c>
      <c r="S33" s="216">
        <v>982.125</v>
      </c>
      <c r="T33" s="216">
        <v>1840.7250000000001</v>
      </c>
      <c r="U33" s="216">
        <v>2232.2249999999999</v>
      </c>
      <c r="V33" s="216">
        <v>2238.75</v>
      </c>
      <c r="W33" s="216">
        <v>2924.55</v>
      </c>
      <c r="X33" s="216">
        <v>1244.0250000000001</v>
      </c>
      <c r="Y33" s="216">
        <v>1775.7</v>
      </c>
      <c r="Z33" s="216">
        <v>0</v>
      </c>
      <c r="AA33" s="216">
        <v>9186.2830188679254</v>
      </c>
      <c r="AB33" s="216">
        <v>34200.67924528302</v>
      </c>
      <c r="AC33" s="216">
        <v>60567.622641509442</v>
      </c>
      <c r="AD33" s="216">
        <v>12010.754716981133</v>
      </c>
      <c r="AE33" s="216">
        <v>8700</v>
      </c>
      <c r="AF33" s="216">
        <v>3600</v>
      </c>
      <c r="AG33" s="216">
        <v>5700</v>
      </c>
      <c r="AH33" s="216">
        <v>15700</v>
      </c>
      <c r="AI33" s="216">
        <v>12700</v>
      </c>
      <c r="AJ33" s="216">
        <v>17400</v>
      </c>
      <c r="AK33" s="216">
        <v>22000</v>
      </c>
      <c r="AL33" s="216">
        <v>33200</v>
      </c>
      <c r="AM33" s="216">
        <v>47400</v>
      </c>
      <c r="AN33" s="216">
        <v>56268.450000000004</v>
      </c>
      <c r="AO33" s="216">
        <v>32224.724999999999</v>
      </c>
      <c r="AP33" s="216">
        <v>20849.400000000001</v>
      </c>
      <c r="AQ33" s="216">
        <v>27435.825000000001</v>
      </c>
      <c r="AR33" s="216">
        <v>28046</v>
      </c>
      <c r="AS33" s="216">
        <v>23216</v>
      </c>
      <c r="AT33" s="216">
        <v>18665</v>
      </c>
      <c r="AU33" s="216">
        <v>11323</v>
      </c>
      <c r="AV33" s="216">
        <v>18364</v>
      </c>
      <c r="AW33" s="216">
        <v>17910</v>
      </c>
      <c r="AX33" s="216">
        <v>24992</v>
      </c>
      <c r="AY33" s="216">
        <v>19945</v>
      </c>
      <c r="AZ33" s="216">
        <v>15789</v>
      </c>
      <c r="BA33" s="216">
        <v>22863</v>
      </c>
      <c r="BB33" s="216">
        <v>19363</v>
      </c>
      <c r="BC33" s="216">
        <v>27507</v>
      </c>
      <c r="BD33" s="216">
        <v>28903</v>
      </c>
      <c r="BE33" s="216">
        <v>27377</v>
      </c>
      <c r="BF33" s="216">
        <v>35782</v>
      </c>
      <c r="BG33" s="216">
        <v>56310</v>
      </c>
      <c r="BH33" s="216">
        <v>76306</v>
      </c>
      <c r="BI33" s="216">
        <v>77753</v>
      </c>
      <c r="BJ33" s="216">
        <v>100950</v>
      </c>
      <c r="BK33" s="216">
        <v>93877</v>
      </c>
      <c r="BL33" s="216">
        <v>131958</v>
      </c>
      <c r="BM33" s="216">
        <v>220505</v>
      </c>
      <c r="BN33" s="216">
        <v>366164</v>
      </c>
      <c r="BO33" s="216">
        <v>396853</v>
      </c>
      <c r="BP33" s="216">
        <v>281131</v>
      </c>
      <c r="BQ33" s="216">
        <v>493804</v>
      </c>
      <c r="BR33" s="216">
        <v>492918</v>
      </c>
      <c r="BS33" s="216">
        <v>192776</v>
      </c>
      <c r="BT33" s="216">
        <v>266564</v>
      </c>
      <c r="BU33" s="216">
        <v>172478</v>
      </c>
      <c r="BV33" s="216">
        <v>396916</v>
      </c>
      <c r="BW33" s="216">
        <v>255689</v>
      </c>
      <c r="BX33" s="217">
        <v>0</v>
      </c>
    </row>
    <row r="34" spans="1:76">
      <c r="A34" s="190">
        <v>43</v>
      </c>
      <c r="B34" s="216">
        <v>0</v>
      </c>
      <c r="C34" s="216">
        <v>0</v>
      </c>
      <c r="D34" s="216">
        <v>9.4500000000000011</v>
      </c>
      <c r="E34" s="216">
        <v>223.875</v>
      </c>
      <c r="F34" s="216">
        <v>302.17500000000001</v>
      </c>
      <c r="G34" s="216">
        <v>205.42500000000001</v>
      </c>
      <c r="H34" s="216">
        <v>291.82499999999999</v>
      </c>
      <c r="I34" s="216">
        <v>599.625</v>
      </c>
      <c r="J34" s="216">
        <v>605.47500000000002</v>
      </c>
      <c r="K34" s="216">
        <v>259.875</v>
      </c>
      <c r="L34" s="216">
        <v>254.02500000000001</v>
      </c>
      <c r="M34" s="216">
        <v>58.5</v>
      </c>
      <c r="N34" s="216">
        <v>94.5</v>
      </c>
      <c r="O34" s="216">
        <v>94.95</v>
      </c>
      <c r="P34" s="216">
        <v>1065.825</v>
      </c>
      <c r="Q34" s="216">
        <v>232.875</v>
      </c>
      <c r="R34" s="216">
        <v>108.22500000000001</v>
      </c>
      <c r="S34" s="216">
        <v>375.52500000000003</v>
      </c>
      <c r="T34" s="216">
        <v>493.875</v>
      </c>
      <c r="U34" s="216">
        <v>96.075000000000003</v>
      </c>
      <c r="V34" s="216">
        <v>54.9</v>
      </c>
      <c r="W34" s="216">
        <v>90.9</v>
      </c>
      <c r="X34" s="216">
        <v>119.7</v>
      </c>
      <c r="Y34" s="216">
        <v>128.02500000000001</v>
      </c>
      <c r="Z34" s="216">
        <v>0.339622641509434</v>
      </c>
      <c r="AA34" s="216">
        <v>0</v>
      </c>
      <c r="AB34" s="216">
        <v>5987.5471698113206</v>
      </c>
      <c r="AC34" s="216">
        <v>7943.7735849056608</v>
      </c>
      <c r="AD34" s="216">
        <v>3046.0754716981132</v>
      </c>
      <c r="AE34" s="216">
        <v>4100</v>
      </c>
      <c r="AF34" s="216">
        <v>7300</v>
      </c>
      <c r="AG34" s="216">
        <v>13500</v>
      </c>
      <c r="AH34" s="216">
        <v>14900</v>
      </c>
      <c r="AI34" s="216">
        <v>10300</v>
      </c>
      <c r="AJ34" s="216">
        <v>12300</v>
      </c>
      <c r="AK34" s="216">
        <v>8000</v>
      </c>
      <c r="AL34" s="216">
        <v>10100</v>
      </c>
      <c r="AM34" s="216">
        <v>14500</v>
      </c>
      <c r="AN34" s="216">
        <v>16005.375</v>
      </c>
      <c r="AO34" s="216">
        <v>17759.924999999999</v>
      </c>
      <c r="AP34" s="216">
        <v>21358.799999999999</v>
      </c>
      <c r="AQ34" s="216">
        <v>17187.525000000001</v>
      </c>
      <c r="AR34" s="216">
        <v>18727</v>
      </c>
      <c r="AS34" s="216">
        <v>11618</v>
      </c>
      <c r="AT34" s="216">
        <v>25976</v>
      </c>
      <c r="AU34" s="216">
        <v>14285</v>
      </c>
      <c r="AV34" s="216">
        <v>16208</v>
      </c>
      <c r="AW34" s="216">
        <v>16150</v>
      </c>
      <c r="AX34" s="216">
        <v>21235</v>
      </c>
      <c r="AY34" s="216">
        <v>12074</v>
      </c>
      <c r="AZ34" s="216">
        <v>8306</v>
      </c>
      <c r="BA34" s="216">
        <v>7999</v>
      </c>
      <c r="BB34" s="216">
        <v>5541</v>
      </c>
      <c r="BC34" s="216">
        <v>12050</v>
      </c>
      <c r="BD34" s="216">
        <v>17949</v>
      </c>
      <c r="BE34" s="216">
        <v>14027</v>
      </c>
      <c r="BF34" s="216">
        <v>18212</v>
      </c>
      <c r="BG34" s="216">
        <v>22611</v>
      </c>
      <c r="BH34" s="216">
        <v>38686</v>
      </c>
      <c r="BI34" s="216">
        <v>24542</v>
      </c>
      <c r="BJ34" s="216">
        <v>35064</v>
      </c>
      <c r="BK34" s="216">
        <v>47027</v>
      </c>
      <c r="BL34" s="216">
        <v>105542</v>
      </c>
      <c r="BM34" s="216">
        <v>124530</v>
      </c>
      <c r="BN34" s="216">
        <v>163775</v>
      </c>
      <c r="BO34" s="216">
        <v>140019</v>
      </c>
      <c r="BP34" s="216">
        <v>116110</v>
      </c>
      <c r="BQ34" s="216">
        <v>188317</v>
      </c>
      <c r="BR34" s="216">
        <v>154596</v>
      </c>
      <c r="BS34" s="216">
        <v>93114</v>
      </c>
      <c r="BT34" s="216">
        <v>92113</v>
      </c>
      <c r="BU34" s="216">
        <v>110628</v>
      </c>
      <c r="BV34" s="216">
        <v>125111</v>
      </c>
      <c r="BW34" s="216">
        <v>80238</v>
      </c>
      <c r="BX34" s="217">
        <v>274117.34104046243</v>
      </c>
    </row>
    <row r="35" spans="1:76">
      <c r="A35" s="190">
        <v>51</v>
      </c>
      <c r="B35" s="216">
        <v>445.27500000000003</v>
      </c>
      <c r="C35" s="216">
        <v>2.7</v>
      </c>
      <c r="D35" s="216">
        <v>22.725000000000001</v>
      </c>
      <c r="E35" s="216">
        <v>899.55000000000007</v>
      </c>
      <c r="F35" s="216">
        <v>1279.125</v>
      </c>
      <c r="G35" s="216">
        <v>1930.7250000000001</v>
      </c>
      <c r="H35" s="216">
        <v>3526.2000000000003</v>
      </c>
      <c r="I35" s="216">
        <v>7362.2250000000004</v>
      </c>
      <c r="J35" s="216">
        <v>8845.65</v>
      </c>
      <c r="K35" s="216">
        <v>7794.9000000000005</v>
      </c>
      <c r="L35" s="216">
        <v>8997.75</v>
      </c>
      <c r="M35" s="216">
        <v>1962.9</v>
      </c>
      <c r="N35" s="216">
        <v>9651.15</v>
      </c>
      <c r="O35" s="216">
        <v>8318.4750000000004</v>
      </c>
      <c r="P35" s="216">
        <v>4139.55</v>
      </c>
      <c r="Q35" s="216">
        <v>1351.575</v>
      </c>
      <c r="R35" s="216">
        <v>756</v>
      </c>
      <c r="S35" s="216">
        <v>1122.5250000000001</v>
      </c>
      <c r="T35" s="216">
        <v>916.65</v>
      </c>
      <c r="U35" s="216">
        <v>1471.95</v>
      </c>
      <c r="V35" s="216">
        <v>1120.5</v>
      </c>
      <c r="W35" s="216">
        <v>1321.65</v>
      </c>
      <c r="X35" s="216">
        <v>438.52500000000003</v>
      </c>
      <c r="Y35" s="216">
        <v>1352.925</v>
      </c>
      <c r="Z35" s="216">
        <v>110.88679245283021</v>
      </c>
      <c r="AA35" s="216">
        <v>16536.226415094341</v>
      </c>
      <c r="AB35" s="216">
        <v>52852.415094339623</v>
      </c>
      <c r="AC35" s="216">
        <v>87012.509433962259</v>
      </c>
      <c r="AD35" s="216">
        <v>64147.92452830189</v>
      </c>
      <c r="AE35" s="216">
        <v>2500</v>
      </c>
      <c r="AF35" s="216">
        <v>2000</v>
      </c>
      <c r="AG35" s="216">
        <v>4200</v>
      </c>
      <c r="AH35" s="216">
        <v>5200</v>
      </c>
      <c r="AI35" s="216">
        <v>8800</v>
      </c>
      <c r="AJ35" s="216">
        <v>8400</v>
      </c>
      <c r="AK35" s="216">
        <v>14400</v>
      </c>
      <c r="AL35" s="216">
        <v>7600</v>
      </c>
      <c r="AM35" s="216">
        <v>12200</v>
      </c>
      <c r="AN35" s="216">
        <v>16730.099999999999</v>
      </c>
      <c r="AO35" s="216">
        <v>23107.05</v>
      </c>
      <c r="AP35" s="216">
        <v>15590.7</v>
      </c>
      <c r="AQ35" s="216">
        <v>17266.725000000002</v>
      </c>
      <c r="AR35" s="216">
        <v>12872</v>
      </c>
      <c r="AS35" s="216">
        <v>15911</v>
      </c>
      <c r="AT35" s="216">
        <v>12657</v>
      </c>
      <c r="AU35" s="216">
        <v>21823</v>
      </c>
      <c r="AV35" s="216">
        <v>49348</v>
      </c>
      <c r="AW35" s="216">
        <v>67586</v>
      </c>
      <c r="AX35" s="216">
        <v>79245</v>
      </c>
      <c r="AY35" s="216">
        <v>61307</v>
      </c>
      <c r="AZ35" s="216">
        <v>65638</v>
      </c>
      <c r="BA35" s="216">
        <v>68791</v>
      </c>
      <c r="BB35" s="216">
        <v>70294</v>
      </c>
      <c r="BC35" s="216">
        <v>73975</v>
      </c>
      <c r="BD35" s="216">
        <v>73870</v>
      </c>
      <c r="BE35" s="216">
        <v>82086</v>
      </c>
      <c r="BF35" s="216">
        <v>81652</v>
      </c>
      <c r="BG35" s="216">
        <v>126554</v>
      </c>
      <c r="BH35" s="216">
        <v>147052</v>
      </c>
      <c r="BI35" s="216">
        <v>145616</v>
      </c>
      <c r="BJ35" s="216">
        <v>167284</v>
      </c>
      <c r="BK35" s="216">
        <v>212059</v>
      </c>
      <c r="BL35" s="216">
        <v>246305</v>
      </c>
      <c r="BM35" s="216">
        <v>328915</v>
      </c>
      <c r="BN35" s="216">
        <v>345260</v>
      </c>
      <c r="BO35" s="216">
        <v>308539</v>
      </c>
      <c r="BP35" s="216">
        <v>323843</v>
      </c>
      <c r="BQ35" s="216">
        <v>352844</v>
      </c>
      <c r="BR35" s="216">
        <v>435716</v>
      </c>
      <c r="BS35" s="216">
        <v>361187</v>
      </c>
      <c r="BT35" s="216">
        <v>335364</v>
      </c>
      <c r="BU35" s="216">
        <v>358175</v>
      </c>
      <c r="BV35" s="216">
        <v>296426</v>
      </c>
      <c r="BW35" s="216">
        <v>190271</v>
      </c>
      <c r="BX35" s="217">
        <v>309867.05202312139</v>
      </c>
    </row>
    <row r="36" spans="1:76">
      <c r="A36" s="190">
        <v>52</v>
      </c>
      <c r="B36" s="216">
        <v>0</v>
      </c>
      <c r="C36" s="216">
        <v>25.425000000000001</v>
      </c>
      <c r="D36" s="216">
        <v>22.05</v>
      </c>
      <c r="E36" s="216">
        <v>87.3</v>
      </c>
      <c r="F36" s="216">
        <v>674.55000000000007</v>
      </c>
      <c r="G36" s="216">
        <v>452.02500000000003</v>
      </c>
      <c r="H36" s="216">
        <v>989.77499999999998</v>
      </c>
      <c r="I36" s="216">
        <v>2220.3000000000002</v>
      </c>
      <c r="J36" s="216">
        <v>3458.7000000000003</v>
      </c>
      <c r="K36" s="216">
        <v>2351.25</v>
      </c>
      <c r="L36" s="216">
        <v>2293.875</v>
      </c>
      <c r="M36" s="216">
        <v>365.625</v>
      </c>
      <c r="N36" s="216">
        <v>4174.2</v>
      </c>
      <c r="O36" s="216">
        <v>5400</v>
      </c>
      <c r="P36" s="216">
        <v>5350.5</v>
      </c>
      <c r="Q36" s="216">
        <v>981.22500000000002</v>
      </c>
      <c r="R36" s="216">
        <v>625.05000000000007</v>
      </c>
      <c r="S36" s="216">
        <v>1265.4000000000001</v>
      </c>
      <c r="T36" s="216">
        <v>1262.7</v>
      </c>
      <c r="U36" s="216">
        <v>1016.5500000000001</v>
      </c>
      <c r="V36" s="216">
        <v>930.375</v>
      </c>
      <c r="W36" s="216">
        <v>1179.2250000000001</v>
      </c>
      <c r="X36" s="216">
        <v>343.8</v>
      </c>
      <c r="Y36" s="216">
        <v>468.90000000000003</v>
      </c>
      <c r="Z36" s="216">
        <v>0</v>
      </c>
      <c r="AA36" s="216">
        <v>0</v>
      </c>
      <c r="AB36" s="216">
        <v>0</v>
      </c>
      <c r="AC36" s="216">
        <v>0</v>
      </c>
      <c r="AD36" s="216">
        <v>0</v>
      </c>
      <c r="AE36" s="216">
        <v>1200</v>
      </c>
      <c r="AF36" s="216">
        <v>600</v>
      </c>
      <c r="AG36" s="216">
        <v>1800</v>
      </c>
      <c r="AH36" s="216">
        <v>4000</v>
      </c>
      <c r="AI36" s="216">
        <v>2900</v>
      </c>
      <c r="AJ36" s="216">
        <v>2800</v>
      </c>
      <c r="AK36" s="216">
        <v>5100</v>
      </c>
      <c r="AL36" s="216">
        <v>5200</v>
      </c>
      <c r="AM36" s="216">
        <v>4700</v>
      </c>
      <c r="AN36" s="216">
        <v>8832.375</v>
      </c>
      <c r="AO36" s="216">
        <v>14390.55</v>
      </c>
      <c r="AP36" s="216">
        <v>10893.15</v>
      </c>
      <c r="AQ36" s="216">
        <v>12910.05</v>
      </c>
      <c r="AR36" s="216">
        <v>12211</v>
      </c>
      <c r="AS36" s="216">
        <v>18651</v>
      </c>
      <c r="AT36" s="216">
        <v>23545</v>
      </c>
      <c r="AU36" s="216">
        <v>21480</v>
      </c>
      <c r="AV36" s="216">
        <v>26114</v>
      </c>
      <c r="AW36" s="216">
        <v>30834</v>
      </c>
      <c r="AX36" s="216">
        <v>33624</v>
      </c>
      <c r="AY36" s="216">
        <v>41110</v>
      </c>
      <c r="AZ36" s="216">
        <v>37202</v>
      </c>
      <c r="BA36" s="216">
        <v>36535</v>
      </c>
      <c r="BB36" s="216">
        <v>40206</v>
      </c>
      <c r="BC36" s="216">
        <v>41956</v>
      </c>
      <c r="BD36" s="216">
        <v>45560</v>
      </c>
      <c r="BE36" s="216">
        <v>45952</v>
      </c>
      <c r="BF36" s="216">
        <v>33353</v>
      </c>
      <c r="BG36" s="216">
        <v>72133</v>
      </c>
      <c r="BH36" s="216">
        <v>113589</v>
      </c>
      <c r="BI36" s="216">
        <v>79775</v>
      </c>
      <c r="BJ36" s="216">
        <v>85689</v>
      </c>
      <c r="BK36" s="216">
        <v>74262</v>
      </c>
      <c r="BL36" s="216">
        <v>88505</v>
      </c>
      <c r="BM36" s="216">
        <v>118783</v>
      </c>
      <c r="BN36" s="216">
        <v>153832</v>
      </c>
      <c r="BO36" s="216">
        <v>132733</v>
      </c>
      <c r="BP36" s="216">
        <v>157133</v>
      </c>
      <c r="BQ36" s="216">
        <v>181627</v>
      </c>
      <c r="BR36" s="216">
        <v>156687</v>
      </c>
      <c r="BS36" s="216">
        <v>116221</v>
      </c>
      <c r="BT36" s="216">
        <v>141642</v>
      </c>
      <c r="BU36" s="216">
        <v>125952</v>
      </c>
      <c r="BV36" s="216">
        <v>148902</v>
      </c>
      <c r="BW36" s="216">
        <v>100572</v>
      </c>
      <c r="BX36" s="217">
        <v>470922.54335260118</v>
      </c>
    </row>
    <row r="37" spans="1:76">
      <c r="A37" s="190">
        <v>53</v>
      </c>
      <c r="B37" s="216">
        <v>238.27500000000001</v>
      </c>
      <c r="C37" s="216">
        <v>22.725000000000001</v>
      </c>
      <c r="D37" s="216">
        <v>175.72499999999999</v>
      </c>
      <c r="E37" s="216">
        <v>589.05000000000007</v>
      </c>
      <c r="F37" s="216">
        <v>1638</v>
      </c>
      <c r="G37" s="216">
        <v>6828.3</v>
      </c>
      <c r="H37" s="216">
        <v>9688.0500000000011</v>
      </c>
      <c r="I37" s="216">
        <v>22316.400000000001</v>
      </c>
      <c r="J37" s="216">
        <v>22241.7</v>
      </c>
      <c r="K37" s="216">
        <v>18435.375</v>
      </c>
      <c r="L37" s="216">
        <v>21641.625</v>
      </c>
      <c r="M37" s="216">
        <v>3722.1750000000002</v>
      </c>
      <c r="N37" s="216">
        <v>10703.475</v>
      </c>
      <c r="O37" s="216">
        <v>8492.625</v>
      </c>
      <c r="P37" s="216">
        <v>1268.1000000000001</v>
      </c>
      <c r="Q37" s="216">
        <v>1030.5</v>
      </c>
      <c r="R37" s="216">
        <v>901.35</v>
      </c>
      <c r="S37" s="216">
        <v>1643.8500000000001</v>
      </c>
      <c r="T37" s="216">
        <v>1795.7250000000001</v>
      </c>
      <c r="U37" s="216">
        <v>2081.9250000000002</v>
      </c>
      <c r="V37" s="216">
        <v>848.7</v>
      </c>
      <c r="W37" s="216">
        <v>1291.2750000000001</v>
      </c>
      <c r="X37" s="216">
        <v>151.875</v>
      </c>
      <c r="Y37" s="216">
        <v>1131.75</v>
      </c>
      <c r="Z37" s="216">
        <v>1464.5037735849057</v>
      </c>
      <c r="AA37" s="216">
        <v>0</v>
      </c>
      <c r="AB37" s="216">
        <v>0</v>
      </c>
      <c r="AC37" s="216">
        <v>0</v>
      </c>
      <c r="AD37" s="216">
        <v>0</v>
      </c>
      <c r="AE37" s="216">
        <v>800</v>
      </c>
      <c r="AF37" s="216">
        <v>800</v>
      </c>
      <c r="AG37" s="216">
        <v>3200</v>
      </c>
      <c r="AH37" s="216">
        <v>6500</v>
      </c>
      <c r="AI37" s="216">
        <v>7500</v>
      </c>
      <c r="AJ37" s="216">
        <v>4200</v>
      </c>
      <c r="AK37" s="216">
        <v>2600</v>
      </c>
      <c r="AL37" s="216">
        <v>3900</v>
      </c>
      <c r="AM37" s="216">
        <v>9200</v>
      </c>
      <c r="AN37" s="216">
        <v>6760.8</v>
      </c>
      <c r="AO37" s="216">
        <v>12038.4</v>
      </c>
      <c r="AP37" s="216">
        <v>13794.75</v>
      </c>
      <c r="AQ37" s="216">
        <v>17991.225000000002</v>
      </c>
      <c r="AR37" s="216">
        <v>23247</v>
      </c>
      <c r="AS37" s="216">
        <v>22260</v>
      </c>
      <c r="AT37" s="216">
        <v>22543</v>
      </c>
      <c r="AU37" s="216">
        <v>23354</v>
      </c>
      <c r="AV37" s="216">
        <v>28929</v>
      </c>
      <c r="AW37" s="216">
        <v>36490</v>
      </c>
      <c r="AX37" s="216">
        <v>44691</v>
      </c>
      <c r="AY37" s="216">
        <v>52660</v>
      </c>
      <c r="AZ37" s="216">
        <v>70309</v>
      </c>
      <c r="BA37" s="216">
        <v>87073</v>
      </c>
      <c r="BB37" s="216">
        <v>102227</v>
      </c>
      <c r="BC37" s="216">
        <v>121346</v>
      </c>
      <c r="BD37" s="216">
        <v>137810</v>
      </c>
      <c r="BE37" s="216">
        <v>146802</v>
      </c>
      <c r="BF37" s="216">
        <v>145443</v>
      </c>
      <c r="BG37" s="216">
        <v>198036</v>
      </c>
      <c r="BH37" s="216">
        <v>228827</v>
      </c>
      <c r="BI37" s="216">
        <v>252397</v>
      </c>
      <c r="BJ37" s="216">
        <v>262446</v>
      </c>
      <c r="BK37" s="216">
        <v>275667</v>
      </c>
      <c r="BL37" s="216">
        <v>310794</v>
      </c>
      <c r="BM37" s="216">
        <v>417306</v>
      </c>
      <c r="BN37" s="216">
        <v>482565</v>
      </c>
      <c r="BO37" s="216">
        <v>389300</v>
      </c>
      <c r="BP37" s="216">
        <v>416875</v>
      </c>
      <c r="BQ37" s="216">
        <v>426273</v>
      </c>
      <c r="BR37" s="216">
        <v>448380</v>
      </c>
      <c r="BS37" s="216">
        <v>463124</v>
      </c>
      <c r="BT37" s="216">
        <v>514627</v>
      </c>
      <c r="BU37" s="216">
        <v>592971</v>
      </c>
      <c r="BV37" s="216">
        <v>630966</v>
      </c>
      <c r="BW37" s="216">
        <v>483188</v>
      </c>
      <c r="BX37" s="217">
        <v>313151.44508670521</v>
      </c>
    </row>
    <row r="38" spans="1:76">
      <c r="A38" s="190">
        <v>54</v>
      </c>
      <c r="B38" s="216">
        <v>116.10000000000001</v>
      </c>
      <c r="C38" s="216">
        <v>206.55</v>
      </c>
      <c r="D38" s="216">
        <v>394.2</v>
      </c>
      <c r="E38" s="216">
        <v>1835.7750000000001</v>
      </c>
      <c r="F38" s="216">
        <v>4099.2750000000005</v>
      </c>
      <c r="G38" s="216">
        <v>2010.825</v>
      </c>
      <c r="H38" s="216">
        <v>926.77499999999998</v>
      </c>
      <c r="I38" s="216">
        <v>3839.625</v>
      </c>
      <c r="J38" s="216">
        <v>3423.6</v>
      </c>
      <c r="K38" s="216">
        <v>2010.375</v>
      </c>
      <c r="L38" s="216">
        <v>3048.9749999999999</v>
      </c>
      <c r="M38" s="216">
        <v>521.32500000000005</v>
      </c>
      <c r="N38" s="216">
        <v>1853.1000000000001</v>
      </c>
      <c r="O38" s="216">
        <v>2332.35</v>
      </c>
      <c r="P38" s="216">
        <v>1163.7</v>
      </c>
      <c r="Q38" s="216">
        <v>640.35</v>
      </c>
      <c r="R38" s="216">
        <v>1563.9750000000001</v>
      </c>
      <c r="S38" s="216">
        <v>2088.4500000000003</v>
      </c>
      <c r="T38" s="216">
        <v>1858.7250000000001</v>
      </c>
      <c r="U38" s="216">
        <v>1806.075</v>
      </c>
      <c r="V38" s="216">
        <v>371.92500000000001</v>
      </c>
      <c r="W38" s="216">
        <v>805.27499999999998</v>
      </c>
      <c r="X38" s="216">
        <v>432.22500000000002</v>
      </c>
      <c r="Y38" s="216">
        <v>356.625</v>
      </c>
      <c r="Z38" s="216">
        <v>3098.7000000000003</v>
      </c>
      <c r="AA38" s="216">
        <v>3379.2452830188681</v>
      </c>
      <c r="AB38" s="216">
        <v>10776.056603773584</v>
      </c>
      <c r="AC38" s="216">
        <v>15093.509433962266</v>
      </c>
      <c r="AD38" s="216">
        <v>10143.169811320755</v>
      </c>
      <c r="AE38" s="216">
        <v>700</v>
      </c>
      <c r="AF38" s="216">
        <v>300</v>
      </c>
      <c r="AG38" s="216">
        <v>1500</v>
      </c>
      <c r="AH38" s="216">
        <v>2800</v>
      </c>
      <c r="AI38" s="216">
        <v>1400</v>
      </c>
      <c r="AJ38" s="216">
        <v>1300</v>
      </c>
      <c r="AK38" s="216">
        <v>1200</v>
      </c>
      <c r="AL38" s="216">
        <v>1000</v>
      </c>
      <c r="AM38" s="216">
        <v>1700</v>
      </c>
      <c r="AN38" s="216">
        <v>2861.1</v>
      </c>
      <c r="AO38" s="216">
        <v>5316.75</v>
      </c>
      <c r="AP38" s="216">
        <v>11439.675000000001</v>
      </c>
      <c r="AQ38" s="216">
        <v>22475.025000000001</v>
      </c>
      <c r="AR38" s="216">
        <v>23897</v>
      </c>
      <c r="AS38" s="216">
        <v>27524</v>
      </c>
      <c r="AT38" s="216">
        <v>40943</v>
      </c>
      <c r="AU38" s="216">
        <v>65864</v>
      </c>
      <c r="AV38" s="216">
        <v>86078</v>
      </c>
      <c r="AW38" s="216">
        <v>99259</v>
      </c>
      <c r="AX38" s="216">
        <v>111026</v>
      </c>
      <c r="AY38" s="216">
        <v>132788</v>
      </c>
      <c r="AZ38" s="216">
        <v>183877</v>
      </c>
      <c r="BA38" s="216">
        <v>221229</v>
      </c>
      <c r="BB38" s="216">
        <v>237078</v>
      </c>
      <c r="BC38" s="216">
        <v>253128</v>
      </c>
      <c r="BD38" s="216">
        <v>314861</v>
      </c>
      <c r="BE38" s="216">
        <v>363511</v>
      </c>
      <c r="BF38" s="216">
        <v>354668</v>
      </c>
      <c r="BG38" s="216">
        <v>360219</v>
      </c>
      <c r="BH38" s="216">
        <v>467606</v>
      </c>
      <c r="BI38" s="216">
        <v>521481</v>
      </c>
      <c r="BJ38" s="216">
        <v>601219</v>
      </c>
      <c r="BK38" s="216">
        <v>672183</v>
      </c>
      <c r="BL38" s="216">
        <v>772993</v>
      </c>
      <c r="BM38" s="216">
        <v>971824</v>
      </c>
      <c r="BN38" s="216">
        <v>1351298</v>
      </c>
      <c r="BO38" s="216">
        <v>1412202</v>
      </c>
      <c r="BP38" s="216">
        <v>1408208</v>
      </c>
      <c r="BQ38" s="216">
        <v>1569132</v>
      </c>
      <c r="BR38" s="216">
        <v>1711934</v>
      </c>
      <c r="BS38" s="216">
        <v>1749446</v>
      </c>
      <c r="BT38" s="216">
        <v>1888439</v>
      </c>
      <c r="BU38" s="216">
        <v>2038918</v>
      </c>
      <c r="BV38" s="216">
        <v>3106267</v>
      </c>
      <c r="BW38" s="216">
        <v>3691127</v>
      </c>
      <c r="BX38" s="217">
        <v>1383996.5317919075</v>
      </c>
    </row>
    <row r="39" spans="1:76">
      <c r="A39" s="190">
        <v>55</v>
      </c>
      <c r="B39" s="216">
        <v>0</v>
      </c>
      <c r="C39" s="216">
        <v>0</v>
      </c>
      <c r="D39" s="216">
        <v>0</v>
      </c>
      <c r="E39" s="216">
        <v>0</v>
      </c>
      <c r="F39" s="216">
        <v>0</v>
      </c>
      <c r="G39" s="216">
        <v>0</v>
      </c>
      <c r="H39" s="216">
        <v>0</v>
      </c>
      <c r="I39" s="216">
        <v>0</v>
      </c>
      <c r="J39" s="216">
        <v>0</v>
      </c>
      <c r="K39" s="216">
        <v>0</v>
      </c>
      <c r="L39" s="216">
        <v>0</v>
      </c>
      <c r="M39" s="216">
        <v>0</v>
      </c>
      <c r="N39" s="216">
        <v>0</v>
      </c>
      <c r="O39" s="216">
        <v>0</v>
      </c>
      <c r="P39" s="216">
        <v>0</v>
      </c>
      <c r="Q39" s="216">
        <v>0</v>
      </c>
      <c r="R39" s="216">
        <v>0</v>
      </c>
      <c r="S39" s="216">
        <v>0</v>
      </c>
      <c r="T39" s="216">
        <v>0</v>
      </c>
      <c r="U39" s="216">
        <v>0</v>
      </c>
      <c r="V39" s="216">
        <v>0</v>
      </c>
      <c r="W39" s="216">
        <v>0</v>
      </c>
      <c r="X39" s="216">
        <v>0</v>
      </c>
      <c r="Y39" s="216">
        <v>0</v>
      </c>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7">
        <v>558194.21965317917</v>
      </c>
    </row>
    <row r="40" spans="1:76">
      <c r="A40" s="190">
        <v>56</v>
      </c>
      <c r="B40" s="216">
        <v>0</v>
      </c>
      <c r="C40" s="216">
        <v>0</v>
      </c>
      <c r="D40" s="216">
        <v>0</v>
      </c>
      <c r="E40" s="216">
        <v>66.600000000000009</v>
      </c>
      <c r="F40" s="216">
        <v>1185.075</v>
      </c>
      <c r="G40" s="216">
        <v>1278</v>
      </c>
      <c r="H40" s="216">
        <v>1980.2250000000001</v>
      </c>
      <c r="I40" s="216">
        <v>1098.2250000000001</v>
      </c>
      <c r="J40" s="216">
        <v>2136.6</v>
      </c>
      <c r="K40" s="216">
        <v>2361.15</v>
      </c>
      <c r="L40" s="216">
        <v>8280</v>
      </c>
      <c r="M40" s="216">
        <v>2122.875</v>
      </c>
      <c r="N40" s="216">
        <v>9317.0249999999996</v>
      </c>
      <c r="O40" s="216">
        <v>8617.2749999999996</v>
      </c>
      <c r="P40" s="216">
        <v>2859.0750000000003</v>
      </c>
      <c r="Q40" s="216">
        <v>432.67500000000001</v>
      </c>
      <c r="R40" s="216">
        <v>50.85</v>
      </c>
      <c r="S40" s="216">
        <v>3.6</v>
      </c>
      <c r="T40" s="216">
        <v>88.424999999999997</v>
      </c>
      <c r="U40" s="216">
        <v>145.35</v>
      </c>
      <c r="V40" s="216">
        <v>83.25</v>
      </c>
      <c r="W40" s="216">
        <v>0</v>
      </c>
      <c r="X40" s="216">
        <v>0</v>
      </c>
      <c r="Y40" s="216">
        <v>0</v>
      </c>
      <c r="Z40" s="216">
        <v>0</v>
      </c>
      <c r="AA40" s="216">
        <v>0</v>
      </c>
      <c r="AB40" s="216">
        <v>0</v>
      </c>
      <c r="AC40" s="216">
        <v>0</v>
      </c>
      <c r="AD40" s="216">
        <v>0</v>
      </c>
      <c r="AE40" s="216">
        <v>0</v>
      </c>
      <c r="AF40" s="216">
        <v>0</v>
      </c>
      <c r="AG40" s="216">
        <v>0</v>
      </c>
      <c r="AH40" s="216">
        <v>0</v>
      </c>
      <c r="AI40" s="216">
        <v>0</v>
      </c>
      <c r="AJ40" s="216">
        <v>1700</v>
      </c>
      <c r="AK40" s="216">
        <v>800</v>
      </c>
      <c r="AL40" s="216">
        <v>1800</v>
      </c>
      <c r="AM40" s="216">
        <v>2900</v>
      </c>
      <c r="AN40" s="216">
        <v>3940.2</v>
      </c>
      <c r="AO40" s="216">
        <v>4029.3</v>
      </c>
      <c r="AP40" s="216">
        <v>7934.1750000000002</v>
      </c>
      <c r="AQ40" s="216">
        <v>9418.2749999999996</v>
      </c>
      <c r="AR40" s="216">
        <v>8375</v>
      </c>
      <c r="AS40" s="216">
        <v>9129</v>
      </c>
      <c r="AT40" s="216">
        <v>5814</v>
      </c>
      <c r="AU40" s="216">
        <v>13969</v>
      </c>
      <c r="AV40" s="216">
        <v>37733</v>
      </c>
      <c r="AW40" s="216">
        <v>52760</v>
      </c>
      <c r="AX40" s="216">
        <v>38618</v>
      </c>
      <c r="AY40" s="216">
        <v>31913</v>
      </c>
      <c r="AZ40" s="216">
        <v>32022</v>
      </c>
      <c r="BA40" s="216">
        <v>38431</v>
      </c>
      <c r="BB40" s="216">
        <v>45989</v>
      </c>
      <c r="BC40" s="216">
        <v>43009</v>
      </c>
      <c r="BD40" s="216">
        <v>46123</v>
      </c>
      <c r="BE40" s="216">
        <v>57780</v>
      </c>
      <c r="BF40" s="216">
        <v>57397</v>
      </c>
      <c r="BG40" s="216">
        <v>87438</v>
      </c>
      <c r="BH40" s="216">
        <v>125923</v>
      </c>
      <c r="BI40" s="216">
        <v>103693</v>
      </c>
      <c r="BJ40" s="216">
        <v>109080</v>
      </c>
      <c r="BK40" s="216">
        <v>125200</v>
      </c>
      <c r="BL40" s="216">
        <v>148611</v>
      </c>
      <c r="BM40" s="216">
        <v>272554</v>
      </c>
      <c r="BN40" s="216">
        <v>275132</v>
      </c>
      <c r="BO40" s="216">
        <v>258596</v>
      </c>
      <c r="BP40" s="216">
        <v>309792</v>
      </c>
      <c r="BQ40" s="216">
        <v>403457</v>
      </c>
      <c r="BR40" s="216">
        <v>695936</v>
      </c>
      <c r="BS40" s="216">
        <v>621254</v>
      </c>
      <c r="BT40" s="216">
        <v>591565</v>
      </c>
      <c r="BU40" s="216">
        <v>499192</v>
      </c>
      <c r="BV40" s="216">
        <v>393990</v>
      </c>
      <c r="BW40" s="216">
        <v>409902</v>
      </c>
      <c r="BX40" s="217">
        <v>6165.3179190751443</v>
      </c>
    </row>
    <row r="41" spans="1:76">
      <c r="A41" s="190">
        <v>57</v>
      </c>
      <c r="B41" s="216">
        <v>0</v>
      </c>
      <c r="C41" s="216">
        <v>0</v>
      </c>
      <c r="D41" s="216">
        <v>0</v>
      </c>
      <c r="E41" s="216">
        <v>0</v>
      </c>
      <c r="F41" s="216">
        <v>0</v>
      </c>
      <c r="G41" s="216">
        <v>0</v>
      </c>
      <c r="H41" s="216">
        <v>0</v>
      </c>
      <c r="I41" s="216">
        <v>0</v>
      </c>
      <c r="J41" s="216">
        <v>0</v>
      </c>
      <c r="K41" s="216">
        <v>0</v>
      </c>
      <c r="L41" s="216">
        <v>0</v>
      </c>
      <c r="M41" s="216">
        <v>0</v>
      </c>
      <c r="N41" s="216">
        <v>0</v>
      </c>
      <c r="O41" s="216">
        <v>0</v>
      </c>
      <c r="P41" s="216">
        <v>0</v>
      </c>
      <c r="Q41" s="216">
        <v>0</v>
      </c>
      <c r="R41" s="216">
        <v>0</v>
      </c>
      <c r="S41" s="216">
        <v>0</v>
      </c>
      <c r="T41" s="216">
        <v>0</v>
      </c>
      <c r="U41" s="216">
        <v>0</v>
      </c>
      <c r="V41" s="216">
        <v>0</v>
      </c>
      <c r="W41" s="216">
        <v>0</v>
      </c>
      <c r="X41" s="216">
        <v>0</v>
      </c>
      <c r="Y41" s="216">
        <v>0</v>
      </c>
      <c r="Z41" s="216">
        <v>0</v>
      </c>
      <c r="AA41" s="216">
        <v>0</v>
      </c>
      <c r="AB41" s="216">
        <v>0</v>
      </c>
      <c r="AC41" s="216">
        <v>0</v>
      </c>
      <c r="AD41" s="216">
        <v>0</v>
      </c>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6"/>
      <c r="BR41" s="216"/>
      <c r="BS41" s="216"/>
      <c r="BT41" s="216"/>
      <c r="BU41" s="216"/>
      <c r="BV41" s="216"/>
      <c r="BW41" s="216"/>
      <c r="BX41" s="217">
        <v>0</v>
      </c>
    </row>
    <row r="42" spans="1:76">
      <c r="A42" s="190">
        <v>58</v>
      </c>
      <c r="B42" s="216">
        <v>0</v>
      </c>
      <c r="C42" s="216">
        <v>0</v>
      </c>
      <c r="D42" s="216">
        <v>0</v>
      </c>
      <c r="E42" s="216">
        <v>69.075000000000003</v>
      </c>
      <c r="F42" s="216">
        <v>12.6</v>
      </c>
      <c r="G42" s="216">
        <v>18.900000000000002</v>
      </c>
      <c r="H42" s="216">
        <v>54</v>
      </c>
      <c r="I42" s="216">
        <v>724.72500000000002</v>
      </c>
      <c r="J42" s="216">
        <v>827.1</v>
      </c>
      <c r="K42" s="216">
        <v>1030.95</v>
      </c>
      <c r="L42" s="216">
        <v>1893.15</v>
      </c>
      <c r="M42" s="216">
        <v>201.375</v>
      </c>
      <c r="N42" s="216">
        <v>841.05000000000007</v>
      </c>
      <c r="O42" s="216">
        <v>752.85</v>
      </c>
      <c r="P42" s="216">
        <v>436.72500000000002</v>
      </c>
      <c r="Q42" s="216">
        <v>144.22499999999999</v>
      </c>
      <c r="R42" s="216">
        <v>37.575000000000003</v>
      </c>
      <c r="S42" s="216">
        <v>79.875</v>
      </c>
      <c r="T42" s="216">
        <v>146.02500000000001</v>
      </c>
      <c r="U42" s="216">
        <v>199.8</v>
      </c>
      <c r="V42" s="216">
        <v>199.125</v>
      </c>
      <c r="W42" s="216">
        <v>323.10000000000002</v>
      </c>
      <c r="X42" s="216">
        <v>98.55</v>
      </c>
      <c r="Y42" s="216">
        <v>315.67500000000001</v>
      </c>
      <c r="Z42" s="216">
        <v>0</v>
      </c>
      <c r="AA42" s="216">
        <v>0</v>
      </c>
      <c r="AB42" s="216">
        <v>0</v>
      </c>
      <c r="AC42" s="216">
        <v>0</v>
      </c>
      <c r="AD42" s="216">
        <v>0</v>
      </c>
      <c r="AE42" s="216">
        <v>100</v>
      </c>
      <c r="AF42" s="216">
        <v>0</v>
      </c>
      <c r="AG42" s="216">
        <v>100</v>
      </c>
      <c r="AH42" s="216">
        <v>600</v>
      </c>
      <c r="AI42" s="216">
        <v>1500</v>
      </c>
      <c r="AJ42" s="216">
        <v>6400</v>
      </c>
      <c r="AK42" s="216">
        <v>6200</v>
      </c>
      <c r="AL42" s="216">
        <v>4900</v>
      </c>
      <c r="AM42" s="216">
        <v>8400</v>
      </c>
      <c r="AN42" s="216">
        <v>6809.4</v>
      </c>
      <c r="AO42" s="216">
        <v>10049.4</v>
      </c>
      <c r="AP42" s="216">
        <v>9924.2999999999993</v>
      </c>
      <c r="AQ42" s="216">
        <v>14351.625</v>
      </c>
      <c r="AR42" s="216">
        <v>18304</v>
      </c>
      <c r="AS42" s="216">
        <v>26689</v>
      </c>
      <c r="AT42" s="216">
        <v>29223</v>
      </c>
      <c r="AU42" s="216">
        <v>40176</v>
      </c>
      <c r="AV42" s="216">
        <v>46209</v>
      </c>
      <c r="AW42" s="216">
        <v>47136</v>
      </c>
      <c r="AX42" s="216">
        <v>55149</v>
      </c>
      <c r="AY42" s="216">
        <v>45296</v>
      </c>
      <c r="AZ42" s="216">
        <v>59043</v>
      </c>
      <c r="BA42" s="216">
        <v>66320</v>
      </c>
      <c r="BB42" s="216">
        <v>73412</v>
      </c>
      <c r="BC42" s="216">
        <v>78048</v>
      </c>
      <c r="BD42" s="216">
        <v>79045</v>
      </c>
      <c r="BE42" s="216">
        <v>96516</v>
      </c>
      <c r="BF42" s="216">
        <v>98720</v>
      </c>
      <c r="BG42" s="216">
        <v>292468</v>
      </c>
      <c r="BH42" s="216">
        <v>216900</v>
      </c>
      <c r="BI42" s="216">
        <v>200576</v>
      </c>
      <c r="BJ42" s="216">
        <v>231863</v>
      </c>
      <c r="BK42" s="216">
        <v>261776</v>
      </c>
      <c r="BL42" s="216">
        <v>334235</v>
      </c>
      <c r="BM42" s="216">
        <v>504179</v>
      </c>
      <c r="BN42" s="216">
        <v>500252</v>
      </c>
      <c r="BO42" s="216">
        <v>389904</v>
      </c>
      <c r="BP42" s="216">
        <v>405858</v>
      </c>
      <c r="BQ42" s="216">
        <v>475110</v>
      </c>
      <c r="BR42" s="216">
        <v>564470</v>
      </c>
      <c r="BS42" s="216">
        <v>522192</v>
      </c>
      <c r="BT42" s="216">
        <v>578847</v>
      </c>
      <c r="BU42" s="216">
        <v>723792</v>
      </c>
      <c r="BV42" s="216">
        <v>1013657</v>
      </c>
      <c r="BW42" s="216">
        <v>717755</v>
      </c>
      <c r="BX42" s="217">
        <v>1041575.7225433526</v>
      </c>
    </row>
    <row r="43" spans="1:76">
      <c r="A43" s="190">
        <v>59</v>
      </c>
      <c r="B43" s="216">
        <v>0</v>
      </c>
      <c r="C43" s="216">
        <v>0</v>
      </c>
      <c r="D43" s="216">
        <v>0</v>
      </c>
      <c r="E43" s="216">
        <v>0</v>
      </c>
      <c r="F43" s="216">
        <v>14.85</v>
      </c>
      <c r="G43" s="216">
        <v>11.700000000000001</v>
      </c>
      <c r="H43" s="216">
        <v>0</v>
      </c>
      <c r="I43" s="216">
        <v>0</v>
      </c>
      <c r="J43" s="216">
        <v>0</v>
      </c>
      <c r="K43" s="216">
        <v>146.92500000000001</v>
      </c>
      <c r="L43" s="216">
        <v>127.8</v>
      </c>
      <c r="M43" s="216">
        <v>9</v>
      </c>
      <c r="N43" s="216">
        <v>39.15</v>
      </c>
      <c r="O43" s="216">
        <v>6.3</v>
      </c>
      <c r="P43" s="216">
        <v>0</v>
      </c>
      <c r="Q43" s="216">
        <v>82.350000000000009</v>
      </c>
      <c r="R43" s="216">
        <v>0</v>
      </c>
      <c r="S43" s="216">
        <v>1.125</v>
      </c>
      <c r="T43" s="216">
        <v>1.8</v>
      </c>
      <c r="U43" s="216">
        <v>2.9250000000000003</v>
      </c>
      <c r="V43" s="216">
        <v>2.7</v>
      </c>
      <c r="W43" s="216">
        <v>0</v>
      </c>
      <c r="X43" s="216">
        <v>0</v>
      </c>
      <c r="Y43" s="216">
        <v>0</v>
      </c>
      <c r="Z43" s="216">
        <v>0</v>
      </c>
      <c r="AA43" s="216">
        <v>0</v>
      </c>
      <c r="AB43" s="216">
        <v>0</v>
      </c>
      <c r="AC43" s="216">
        <v>0</v>
      </c>
      <c r="AD43" s="216">
        <v>0</v>
      </c>
      <c r="AE43" s="216">
        <v>0</v>
      </c>
      <c r="AF43" s="216">
        <v>0</v>
      </c>
      <c r="AG43" s="216">
        <v>0</v>
      </c>
      <c r="AH43" s="216">
        <v>0</v>
      </c>
      <c r="AI43" s="216">
        <v>0</v>
      </c>
      <c r="AJ43" s="216">
        <v>0</v>
      </c>
      <c r="AK43" s="216">
        <v>0</v>
      </c>
      <c r="AL43" s="216">
        <v>0</v>
      </c>
      <c r="AM43" s="216">
        <v>0</v>
      </c>
      <c r="AN43" s="216">
        <v>0</v>
      </c>
      <c r="AO43" s="216">
        <v>0</v>
      </c>
      <c r="AP43" s="216">
        <v>0</v>
      </c>
      <c r="AQ43" s="216">
        <v>0</v>
      </c>
      <c r="AR43" s="216">
        <v>0</v>
      </c>
      <c r="AS43" s="216">
        <v>0</v>
      </c>
      <c r="AT43" s="216">
        <v>0</v>
      </c>
      <c r="AU43" s="216">
        <v>0</v>
      </c>
      <c r="AV43" s="216">
        <v>0</v>
      </c>
      <c r="AW43" s="216">
        <v>0</v>
      </c>
      <c r="AX43" s="216">
        <v>0</v>
      </c>
      <c r="AY43" s="216">
        <v>0</v>
      </c>
      <c r="AZ43" s="216">
        <v>0</v>
      </c>
      <c r="BA43" s="216">
        <v>0</v>
      </c>
      <c r="BB43" s="216">
        <v>0</v>
      </c>
      <c r="BC43" s="216">
        <v>0</v>
      </c>
      <c r="BD43" s="216">
        <v>0</v>
      </c>
      <c r="BE43" s="216">
        <v>0</v>
      </c>
      <c r="BF43" s="216">
        <v>0</v>
      </c>
      <c r="BG43" s="216">
        <v>0</v>
      </c>
      <c r="BH43" s="216">
        <v>0</v>
      </c>
      <c r="BI43" s="216">
        <v>0</v>
      </c>
      <c r="BJ43" s="216">
        <v>0</v>
      </c>
      <c r="BK43" s="216">
        <v>0</v>
      </c>
      <c r="BL43" s="216">
        <v>0</v>
      </c>
      <c r="BM43" s="216">
        <v>0</v>
      </c>
      <c r="BN43" s="216">
        <v>0</v>
      </c>
      <c r="BO43" s="216">
        <v>0</v>
      </c>
      <c r="BP43" s="216">
        <v>0</v>
      </c>
      <c r="BQ43" s="216">
        <v>0</v>
      </c>
      <c r="BR43" s="216">
        <v>0</v>
      </c>
      <c r="BS43" s="216">
        <v>0</v>
      </c>
      <c r="BT43" s="216">
        <v>0</v>
      </c>
      <c r="BU43" s="216">
        <v>0</v>
      </c>
      <c r="BV43" s="216">
        <v>0</v>
      </c>
      <c r="BW43" s="216">
        <v>0</v>
      </c>
      <c r="BX43" s="217">
        <v>922708.67052023124</v>
      </c>
    </row>
    <row r="44" spans="1:76">
      <c r="A44" s="190">
        <v>61</v>
      </c>
      <c r="B44" s="216">
        <v>31.275000000000002</v>
      </c>
      <c r="C44" s="216">
        <v>0</v>
      </c>
      <c r="D44" s="216">
        <v>0</v>
      </c>
      <c r="E44" s="216">
        <v>0</v>
      </c>
      <c r="F44" s="216">
        <v>9.4500000000000011</v>
      </c>
      <c r="G44" s="216">
        <v>47.024999999999999</v>
      </c>
      <c r="H44" s="216">
        <v>1626.3</v>
      </c>
      <c r="I44" s="216">
        <v>1069.6500000000001</v>
      </c>
      <c r="J44" s="216">
        <v>196.65</v>
      </c>
      <c r="K44" s="216">
        <v>2281.7249999999999</v>
      </c>
      <c r="L44" s="216">
        <v>4317.5250000000005</v>
      </c>
      <c r="M44" s="216">
        <v>3109.9500000000003</v>
      </c>
      <c r="N44" s="216">
        <v>7427.4750000000004</v>
      </c>
      <c r="O44" s="216">
        <v>3919.2750000000001</v>
      </c>
      <c r="P44" s="216">
        <v>3449.4749999999999</v>
      </c>
      <c r="Q44" s="216">
        <v>4760.55</v>
      </c>
      <c r="R44" s="216">
        <v>5380.2</v>
      </c>
      <c r="S44" s="216">
        <v>6338.4750000000004</v>
      </c>
      <c r="T44" s="216">
        <v>4300.875</v>
      </c>
      <c r="U44" s="216">
        <v>5473.8</v>
      </c>
      <c r="V44" s="216">
        <v>3995.3250000000003</v>
      </c>
      <c r="W44" s="216">
        <v>2157.5250000000001</v>
      </c>
      <c r="X44" s="216">
        <v>2272.0500000000002</v>
      </c>
      <c r="Y44" s="216">
        <v>2387.4749999999999</v>
      </c>
      <c r="Z44" s="216">
        <v>12947.943396226417</v>
      </c>
      <c r="AA44" s="216">
        <v>0</v>
      </c>
      <c r="AB44" s="216">
        <v>0</v>
      </c>
      <c r="AC44" s="216">
        <v>0</v>
      </c>
      <c r="AD44" s="216">
        <v>0</v>
      </c>
      <c r="AE44" s="216">
        <v>0</v>
      </c>
      <c r="AF44" s="216">
        <v>0</v>
      </c>
      <c r="AG44" s="216">
        <v>0</v>
      </c>
      <c r="AH44" s="216">
        <v>0</v>
      </c>
      <c r="AI44" s="216">
        <v>0</v>
      </c>
      <c r="AJ44" s="216">
        <v>0</v>
      </c>
      <c r="AK44" s="216">
        <v>0</v>
      </c>
      <c r="AL44" s="216">
        <v>0</v>
      </c>
      <c r="AM44" s="216">
        <v>0</v>
      </c>
      <c r="AN44" s="216">
        <v>3965.1750000000002</v>
      </c>
      <c r="AO44" s="216">
        <v>4009.7249999999999</v>
      </c>
      <c r="AP44" s="216">
        <v>3121.2</v>
      </c>
      <c r="AQ44" s="216">
        <v>2918.7000000000003</v>
      </c>
      <c r="AR44" s="216">
        <v>3312</v>
      </c>
      <c r="AS44" s="216">
        <v>2291</v>
      </c>
      <c r="AT44" s="216">
        <v>2495</v>
      </c>
      <c r="AU44" s="216">
        <v>2016</v>
      </c>
      <c r="AV44" s="216">
        <v>1834</v>
      </c>
      <c r="AW44" s="216">
        <v>1577</v>
      </c>
      <c r="AX44" s="216">
        <v>1393</v>
      </c>
      <c r="AY44" s="216">
        <v>1199</v>
      </c>
      <c r="AZ44" s="216">
        <v>3886</v>
      </c>
      <c r="BA44" s="216">
        <v>4302</v>
      </c>
      <c r="BB44" s="216">
        <v>1573</v>
      </c>
      <c r="BC44" s="216">
        <v>1710</v>
      </c>
      <c r="BD44" s="216">
        <v>4539</v>
      </c>
      <c r="BE44" s="216">
        <v>1201</v>
      </c>
      <c r="BF44" s="216">
        <v>1111</v>
      </c>
      <c r="BG44" s="216">
        <v>5172</v>
      </c>
      <c r="BH44" s="216">
        <v>1437</v>
      </c>
      <c r="BI44" s="216">
        <v>1615</v>
      </c>
      <c r="BJ44" s="216">
        <v>2201</v>
      </c>
      <c r="BK44" s="216">
        <v>1862</v>
      </c>
      <c r="BL44" s="216">
        <v>2094</v>
      </c>
      <c r="BM44" s="216">
        <v>3137</v>
      </c>
      <c r="BN44" s="216">
        <v>2504</v>
      </c>
      <c r="BO44" s="216">
        <v>1539</v>
      </c>
      <c r="BP44" s="216">
        <v>2566</v>
      </c>
      <c r="BQ44" s="216">
        <v>2143</v>
      </c>
      <c r="BR44" s="216">
        <v>2609</v>
      </c>
      <c r="BS44" s="216">
        <v>2009</v>
      </c>
      <c r="BT44" s="216">
        <v>2299</v>
      </c>
      <c r="BU44" s="216">
        <v>1642</v>
      </c>
      <c r="BV44" s="216">
        <v>5373</v>
      </c>
      <c r="BW44" s="216">
        <v>4929</v>
      </c>
      <c r="BX44" s="217">
        <v>374872.25433526014</v>
      </c>
    </row>
    <row r="45" spans="1:76">
      <c r="A45" s="190">
        <v>62</v>
      </c>
      <c r="B45" s="216">
        <v>0</v>
      </c>
      <c r="C45" s="216">
        <v>0</v>
      </c>
      <c r="D45" s="216">
        <v>0</v>
      </c>
      <c r="E45" s="216">
        <v>0</v>
      </c>
      <c r="F45" s="216">
        <v>0</v>
      </c>
      <c r="G45" s="216">
        <v>0</v>
      </c>
      <c r="H45" s="216">
        <v>0</v>
      </c>
      <c r="I45" s="216">
        <v>0</v>
      </c>
      <c r="J45" s="216">
        <v>0</v>
      </c>
      <c r="K45" s="216">
        <v>0</v>
      </c>
      <c r="L45" s="216">
        <v>0</v>
      </c>
      <c r="M45" s="216">
        <v>0</v>
      </c>
      <c r="N45" s="216">
        <v>0</v>
      </c>
      <c r="O45" s="216">
        <v>0</v>
      </c>
      <c r="P45" s="216">
        <v>0</v>
      </c>
      <c r="Q45" s="216">
        <v>0</v>
      </c>
      <c r="R45" s="216">
        <v>0</v>
      </c>
      <c r="S45" s="216">
        <v>0</v>
      </c>
      <c r="T45" s="216">
        <v>0</v>
      </c>
      <c r="U45" s="216">
        <v>0</v>
      </c>
      <c r="V45" s="216">
        <v>0</v>
      </c>
      <c r="W45" s="216">
        <v>0</v>
      </c>
      <c r="X45" s="216">
        <v>0</v>
      </c>
      <c r="Y45" s="216">
        <v>0</v>
      </c>
      <c r="Z45" s="216">
        <v>0</v>
      </c>
      <c r="AA45" s="216">
        <v>0</v>
      </c>
      <c r="AB45" s="216">
        <v>0</v>
      </c>
      <c r="AC45" s="216">
        <v>0</v>
      </c>
      <c r="AD45" s="216">
        <v>0</v>
      </c>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7">
        <v>285453.17919075146</v>
      </c>
    </row>
    <row r="46" spans="1:76">
      <c r="A46" s="190">
        <v>63</v>
      </c>
      <c r="B46" s="216">
        <v>0</v>
      </c>
      <c r="C46" s="216">
        <v>0</v>
      </c>
      <c r="D46" s="216">
        <v>0</v>
      </c>
      <c r="E46" s="216">
        <v>12.375</v>
      </c>
      <c r="F46" s="216">
        <v>222.52500000000001</v>
      </c>
      <c r="G46" s="216">
        <v>236.70000000000002</v>
      </c>
      <c r="H46" s="216">
        <v>389.25</v>
      </c>
      <c r="I46" s="216">
        <v>1710.45</v>
      </c>
      <c r="J46" s="216">
        <v>1428.075</v>
      </c>
      <c r="K46" s="216">
        <v>972.9</v>
      </c>
      <c r="L46" s="216">
        <v>1359.2250000000001</v>
      </c>
      <c r="M46" s="216">
        <v>48.6</v>
      </c>
      <c r="N46" s="216">
        <v>299.92500000000001</v>
      </c>
      <c r="O46" s="216">
        <v>224.32500000000002</v>
      </c>
      <c r="P46" s="216">
        <v>21.824999999999999</v>
      </c>
      <c r="Q46" s="216">
        <v>8.7750000000000004</v>
      </c>
      <c r="R46" s="216">
        <v>172.57500000000002</v>
      </c>
      <c r="S46" s="216">
        <v>12.375</v>
      </c>
      <c r="T46" s="216">
        <v>9.4500000000000011</v>
      </c>
      <c r="U46" s="216">
        <v>8.3250000000000011</v>
      </c>
      <c r="V46" s="216">
        <v>5.8500000000000005</v>
      </c>
      <c r="W46" s="216">
        <v>0.22500000000000001</v>
      </c>
      <c r="X46" s="216">
        <v>24.525000000000002</v>
      </c>
      <c r="Y46" s="216">
        <v>0</v>
      </c>
      <c r="Z46" s="216">
        <v>436.75471698113211</v>
      </c>
      <c r="AA46" s="216">
        <v>410.26415094339626</v>
      </c>
      <c r="AB46" s="216">
        <v>782.49056603773579</v>
      </c>
      <c r="AC46" s="216">
        <v>3285.1698113207549</v>
      </c>
      <c r="AD46" s="216">
        <v>3681.8490566037735</v>
      </c>
      <c r="AE46" s="216">
        <v>0</v>
      </c>
      <c r="AF46" s="216">
        <v>0</v>
      </c>
      <c r="AG46" s="216">
        <v>0</v>
      </c>
      <c r="AH46" s="216">
        <v>1300</v>
      </c>
      <c r="AI46" s="216">
        <v>1400</v>
      </c>
      <c r="AJ46" s="216">
        <v>2000</v>
      </c>
      <c r="AK46" s="216">
        <v>3000</v>
      </c>
      <c r="AL46" s="216">
        <v>4800</v>
      </c>
      <c r="AM46" s="216">
        <v>3700</v>
      </c>
      <c r="AN46" s="216">
        <v>4400</v>
      </c>
      <c r="AO46" s="216">
        <v>5400</v>
      </c>
      <c r="AP46" s="216">
        <v>6200</v>
      </c>
      <c r="AQ46" s="216">
        <v>5500</v>
      </c>
      <c r="AR46" s="216">
        <v>5800</v>
      </c>
      <c r="AS46" s="216">
        <v>6300</v>
      </c>
      <c r="AT46" s="216">
        <v>5900</v>
      </c>
      <c r="AU46" s="216">
        <v>5500</v>
      </c>
      <c r="AV46" s="216">
        <v>5800</v>
      </c>
      <c r="AW46" s="216">
        <v>5900</v>
      </c>
      <c r="AX46" s="216">
        <v>4900</v>
      </c>
      <c r="AY46" s="216">
        <v>5300</v>
      </c>
      <c r="AZ46" s="216">
        <v>20123</v>
      </c>
      <c r="BA46" s="216">
        <v>18427</v>
      </c>
      <c r="BB46" s="216">
        <v>18386</v>
      </c>
      <c r="BC46" s="216">
        <v>16726</v>
      </c>
      <c r="BD46" s="216">
        <v>16622</v>
      </c>
      <c r="BE46" s="216">
        <v>3982</v>
      </c>
      <c r="BF46" s="216">
        <v>17587</v>
      </c>
      <c r="BG46" s="216">
        <v>15734</v>
      </c>
      <c r="BH46" s="216">
        <v>17762</v>
      </c>
      <c r="BI46" s="216">
        <v>23876</v>
      </c>
      <c r="BJ46" s="216">
        <v>22463</v>
      </c>
      <c r="BK46" s="216">
        <v>21841</v>
      </c>
      <c r="BL46" s="216">
        <v>23889</v>
      </c>
      <c r="BM46" s="216">
        <v>39727</v>
      </c>
      <c r="BN46" s="216">
        <v>32715</v>
      </c>
      <c r="BO46" s="216">
        <v>30338</v>
      </c>
      <c r="BP46" s="216">
        <v>32087</v>
      </c>
      <c r="BQ46" s="216">
        <v>34439</v>
      </c>
      <c r="BR46" s="216">
        <v>34897</v>
      </c>
      <c r="BS46" s="216">
        <v>31306</v>
      </c>
      <c r="BT46" s="216">
        <v>25059</v>
      </c>
      <c r="BU46" s="216">
        <v>22019</v>
      </c>
      <c r="BV46" s="216">
        <v>43563</v>
      </c>
      <c r="BW46" s="216">
        <v>47180</v>
      </c>
      <c r="BX46" s="217">
        <v>0</v>
      </c>
    </row>
    <row r="47" spans="1:76">
      <c r="A47" s="190">
        <v>63</v>
      </c>
      <c r="B47" s="216">
        <v>0</v>
      </c>
      <c r="C47" s="216">
        <v>0</v>
      </c>
      <c r="D47" s="216">
        <v>0</v>
      </c>
      <c r="E47" s="216">
        <v>0</v>
      </c>
      <c r="F47" s="216">
        <v>0</v>
      </c>
      <c r="G47" s="216">
        <v>0</v>
      </c>
      <c r="H47" s="216">
        <v>0</v>
      </c>
      <c r="I47" s="216">
        <v>0</v>
      </c>
      <c r="J47" s="216">
        <v>0</v>
      </c>
      <c r="K47" s="216">
        <v>0</v>
      </c>
      <c r="L47" s="216">
        <v>0</v>
      </c>
      <c r="M47" s="216">
        <v>0</v>
      </c>
      <c r="N47" s="216">
        <v>0</v>
      </c>
      <c r="O47" s="216">
        <v>0</v>
      </c>
      <c r="P47" s="216">
        <v>0</v>
      </c>
      <c r="Q47" s="216">
        <v>0</v>
      </c>
      <c r="R47" s="216">
        <v>0</v>
      </c>
      <c r="S47" s="216">
        <v>0</v>
      </c>
      <c r="T47" s="216">
        <v>0</v>
      </c>
      <c r="U47" s="216">
        <v>0</v>
      </c>
      <c r="V47" s="216">
        <v>0</v>
      </c>
      <c r="W47" s="216">
        <v>0</v>
      </c>
      <c r="X47" s="216">
        <v>0</v>
      </c>
      <c r="Y47" s="216">
        <v>0</v>
      </c>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6"/>
      <c r="BR47" s="216"/>
      <c r="BS47" s="216"/>
      <c r="BT47" s="216"/>
      <c r="BU47" s="216"/>
      <c r="BV47" s="216"/>
      <c r="BW47" s="216"/>
      <c r="BX47" s="217">
        <v>0</v>
      </c>
    </row>
    <row r="48" spans="1:76">
      <c r="A48" s="190">
        <v>64</v>
      </c>
      <c r="B48" s="216">
        <v>1442.925</v>
      </c>
      <c r="C48" s="216">
        <v>1.8</v>
      </c>
      <c r="D48" s="216">
        <v>1803.6000000000001</v>
      </c>
      <c r="E48" s="216">
        <v>4551.9750000000004</v>
      </c>
      <c r="F48" s="216">
        <v>9561.8250000000007</v>
      </c>
      <c r="G48" s="216">
        <v>3991.7249999999999</v>
      </c>
      <c r="H48" s="216">
        <v>9223.2000000000007</v>
      </c>
      <c r="I48" s="216">
        <v>17122.725000000002</v>
      </c>
      <c r="J48" s="216">
        <v>22820.400000000001</v>
      </c>
      <c r="K48" s="216">
        <v>14325.075000000001</v>
      </c>
      <c r="L48" s="216">
        <v>11218.050000000001</v>
      </c>
      <c r="M48" s="216">
        <v>2099.0250000000001</v>
      </c>
      <c r="N48" s="216">
        <v>8651.0249999999996</v>
      </c>
      <c r="O48" s="216">
        <v>7281.45</v>
      </c>
      <c r="P48" s="216">
        <v>2775.15</v>
      </c>
      <c r="Q48" s="216">
        <v>284.85000000000002</v>
      </c>
      <c r="R48" s="216">
        <v>199.125</v>
      </c>
      <c r="S48" s="216">
        <v>176.17500000000001</v>
      </c>
      <c r="T48" s="216">
        <v>158.4</v>
      </c>
      <c r="U48" s="216">
        <v>345.15000000000003</v>
      </c>
      <c r="V48" s="216">
        <v>553.05000000000007</v>
      </c>
      <c r="W48" s="216">
        <v>801</v>
      </c>
      <c r="X48" s="216">
        <v>601.20000000000005</v>
      </c>
      <c r="Y48" s="216">
        <v>2230.875</v>
      </c>
      <c r="Z48" s="216"/>
      <c r="AA48" s="216"/>
      <c r="AB48" s="216"/>
      <c r="AC48" s="216"/>
      <c r="AD48" s="216">
        <v>9039.9056603773588</v>
      </c>
      <c r="AE48" s="216">
        <v>11200</v>
      </c>
      <c r="AF48" s="216">
        <v>5900</v>
      </c>
      <c r="AG48" s="216">
        <v>12900</v>
      </c>
      <c r="AH48" s="216">
        <v>14100</v>
      </c>
      <c r="AI48" s="216">
        <v>5600</v>
      </c>
      <c r="AJ48" s="216">
        <v>7000</v>
      </c>
      <c r="AK48" s="216">
        <v>16200</v>
      </c>
      <c r="AL48" s="216">
        <v>18700</v>
      </c>
      <c r="AM48" s="216">
        <v>29200</v>
      </c>
      <c r="AN48" s="216">
        <v>21900</v>
      </c>
      <c r="AO48" s="216">
        <v>24800</v>
      </c>
      <c r="AP48" s="216">
        <v>30400</v>
      </c>
      <c r="AQ48" s="216">
        <v>24800</v>
      </c>
      <c r="AR48" s="216">
        <v>27303</v>
      </c>
      <c r="AS48" s="216">
        <v>30061</v>
      </c>
      <c r="AT48" s="216">
        <v>41873</v>
      </c>
      <c r="AU48" s="216">
        <v>36923</v>
      </c>
      <c r="AV48" s="216">
        <v>46804</v>
      </c>
      <c r="AW48" s="216">
        <v>52219</v>
      </c>
      <c r="AX48" s="216">
        <v>49565</v>
      </c>
      <c r="AY48" s="216">
        <v>68325</v>
      </c>
      <c r="AZ48" s="216">
        <v>84197</v>
      </c>
      <c r="BA48" s="216">
        <v>99621</v>
      </c>
      <c r="BB48" s="216">
        <v>116318</v>
      </c>
      <c r="BC48" s="216">
        <v>133814</v>
      </c>
      <c r="BD48" s="216">
        <v>141816</v>
      </c>
      <c r="BE48" s="216">
        <v>153022</v>
      </c>
      <c r="BF48" s="216">
        <v>147844</v>
      </c>
      <c r="BG48" s="216">
        <v>238621</v>
      </c>
      <c r="BH48" s="216">
        <v>406138</v>
      </c>
      <c r="BI48" s="216">
        <v>347486</v>
      </c>
      <c r="BJ48" s="216">
        <v>372749</v>
      </c>
      <c r="BK48" s="216">
        <v>361527</v>
      </c>
      <c r="BL48" s="216">
        <v>405972</v>
      </c>
      <c r="BM48" s="216">
        <v>668177</v>
      </c>
      <c r="BN48" s="216">
        <v>659018</v>
      </c>
      <c r="BO48" s="216">
        <v>660543</v>
      </c>
      <c r="BP48" s="216">
        <v>582485</v>
      </c>
      <c r="BQ48" s="216">
        <v>601121</v>
      </c>
      <c r="BR48" s="216">
        <v>679567</v>
      </c>
      <c r="BS48" s="216">
        <v>603271</v>
      </c>
      <c r="BT48" s="216">
        <v>537658</v>
      </c>
      <c r="BU48" s="216">
        <v>579964</v>
      </c>
      <c r="BV48" s="216">
        <v>656179</v>
      </c>
      <c r="BW48" s="216">
        <v>563361</v>
      </c>
      <c r="BX48" s="217">
        <v>220582.08092485549</v>
      </c>
    </row>
    <row r="49" spans="1:76">
      <c r="A49" s="190">
        <v>65</v>
      </c>
      <c r="B49" s="216">
        <v>515.92500000000007</v>
      </c>
      <c r="C49" s="216">
        <v>22.725000000000001</v>
      </c>
      <c r="D49" s="216">
        <v>10003.275</v>
      </c>
      <c r="E49" s="216">
        <v>33709.724999999999</v>
      </c>
      <c r="F49" s="216">
        <v>25098.75</v>
      </c>
      <c r="G49" s="216">
        <v>6479.7750000000005</v>
      </c>
      <c r="H49" s="216">
        <v>1571.625</v>
      </c>
      <c r="I49" s="216">
        <v>9841.2749999999996</v>
      </c>
      <c r="J49" s="216">
        <v>34213.275000000001</v>
      </c>
      <c r="K49" s="216">
        <v>1665</v>
      </c>
      <c r="L49" s="216">
        <v>1489.2750000000001</v>
      </c>
      <c r="M49" s="216">
        <v>1235.925</v>
      </c>
      <c r="N49" s="216">
        <v>9723.8250000000007</v>
      </c>
      <c r="O49" s="216">
        <v>4081.5</v>
      </c>
      <c r="P49" s="216">
        <v>2049.5250000000001</v>
      </c>
      <c r="Q49" s="216">
        <v>3012.75</v>
      </c>
      <c r="R49" s="216">
        <v>1254.6000000000001</v>
      </c>
      <c r="S49" s="216">
        <v>1037.4750000000001</v>
      </c>
      <c r="T49" s="216">
        <v>974.7</v>
      </c>
      <c r="U49" s="216">
        <v>1721.25</v>
      </c>
      <c r="V49" s="216">
        <v>295.875</v>
      </c>
      <c r="W49" s="216">
        <v>1214.7750000000001</v>
      </c>
      <c r="X49" s="216">
        <v>611.77499999999998</v>
      </c>
      <c r="Y49" s="216">
        <v>366.97500000000002</v>
      </c>
      <c r="Z49" s="216">
        <v>0</v>
      </c>
      <c r="AA49" s="216">
        <v>0</v>
      </c>
      <c r="AB49" s="216">
        <v>0</v>
      </c>
      <c r="AC49" s="216">
        <v>0</v>
      </c>
      <c r="AD49" s="216">
        <v>0</v>
      </c>
      <c r="AE49" s="216">
        <v>24100</v>
      </c>
      <c r="AF49" s="216">
        <v>25900</v>
      </c>
      <c r="AG49" s="216">
        <v>66700</v>
      </c>
      <c r="AH49" s="216">
        <v>84100</v>
      </c>
      <c r="AI49" s="216">
        <v>50900</v>
      </c>
      <c r="AJ49" s="216">
        <v>92500</v>
      </c>
      <c r="AK49" s="216">
        <v>109800</v>
      </c>
      <c r="AL49" s="216">
        <v>112600</v>
      </c>
      <c r="AM49" s="216">
        <v>123000</v>
      </c>
      <c r="AN49" s="216">
        <v>99951.974999999991</v>
      </c>
      <c r="AO49" s="216">
        <v>209246.40000000002</v>
      </c>
      <c r="AP49" s="216">
        <v>254046.82500000001</v>
      </c>
      <c r="AQ49" s="216">
        <v>314707.27500000002</v>
      </c>
      <c r="AR49" s="216">
        <v>525254</v>
      </c>
      <c r="AS49" s="216">
        <v>547280</v>
      </c>
      <c r="AT49" s="216">
        <v>528794</v>
      </c>
      <c r="AU49" s="216">
        <v>566761</v>
      </c>
      <c r="AV49" s="216">
        <v>623138</v>
      </c>
      <c r="AW49" s="216">
        <v>524027</v>
      </c>
      <c r="AX49" s="216">
        <v>479791</v>
      </c>
      <c r="AY49" s="216">
        <v>535441</v>
      </c>
      <c r="AZ49" s="216">
        <v>669853</v>
      </c>
      <c r="BA49" s="216">
        <v>735872</v>
      </c>
      <c r="BB49" s="216">
        <v>758364</v>
      </c>
      <c r="BC49" s="216">
        <v>867967</v>
      </c>
      <c r="BD49" s="216">
        <v>991699</v>
      </c>
      <c r="BE49" s="216">
        <v>1100434</v>
      </c>
      <c r="BF49" s="216">
        <v>1093838</v>
      </c>
      <c r="BG49" s="216">
        <v>1283885</v>
      </c>
      <c r="BH49" s="216">
        <v>1580991</v>
      </c>
      <c r="BI49" s="216">
        <v>1636770</v>
      </c>
      <c r="BJ49" s="216">
        <v>1747033</v>
      </c>
      <c r="BK49" s="216">
        <v>1803969</v>
      </c>
      <c r="BL49" s="216">
        <v>1811646</v>
      </c>
      <c r="BM49" s="216">
        <v>2349070</v>
      </c>
      <c r="BN49" s="216">
        <v>2867081</v>
      </c>
      <c r="BO49" s="216">
        <v>2891406</v>
      </c>
      <c r="BP49" s="216">
        <v>2883239</v>
      </c>
      <c r="BQ49" s="216">
        <v>3134262</v>
      </c>
      <c r="BR49" s="216">
        <v>3668306</v>
      </c>
      <c r="BS49" s="216">
        <v>3486167</v>
      </c>
      <c r="BT49" s="216">
        <v>3095516</v>
      </c>
      <c r="BU49" s="216">
        <v>3254611</v>
      </c>
      <c r="BV49" s="216">
        <v>3860372</v>
      </c>
      <c r="BW49" s="216">
        <v>4251098</v>
      </c>
      <c r="BX49" s="217">
        <v>1159079.7687861272</v>
      </c>
    </row>
    <row r="50" spans="1:76">
      <c r="A50" s="190">
        <v>66</v>
      </c>
      <c r="B50" s="216">
        <v>0.22500000000000001</v>
      </c>
      <c r="C50" s="216">
        <v>10.35</v>
      </c>
      <c r="D50" s="216">
        <v>5.625</v>
      </c>
      <c r="E50" s="216">
        <v>54.45</v>
      </c>
      <c r="F50" s="216">
        <v>382.95</v>
      </c>
      <c r="G50" s="216">
        <v>349.2</v>
      </c>
      <c r="H50" s="216">
        <v>788.4</v>
      </c>
      <c r="I50" s="216">
        <v>2610.4500000000003</v>
      </c>
      <c r="J50" s="216">
        <v>5103.2250000000004</v>
      </c>
      <c r="K50" s="216">
        <v>3871.125</v>
      </c>
      <c r="L50" s="216">
        <v>4981.7250000000004</v>
      </c>
      <c r="M50" s="216">
        <v>1201.7250000000001</v>
      </c>
      <c r="N50" s="216">
        <v>3534.3</v>
      </c>
      <c r="O50" s="216">
        <v>6756.75</v>
      </c>
      <c r="P50" s="216">
        <v>9421.4250000000011</v>
      </c>
      <c r="Q50" s="216">
        <v>2855.4749999999999</v>
      </c>
      <c r="R50" s="216">
        <v>400.05</v>
      </c>
      <c r="S50" s="216">
        <v>789.75</v>
      </c>
      <c r="T50" s="216">
        <v>1654.2</v>
      </c>
      <c r="U50" s="216">
        <v>1473.5250000000001</v>
      </c>
      <c r="V50" s="216">
        <v>1975.5</v>
      </c>
      <c r="W50" s="216">
        <v>232.875</v>
      </c>
      <c r="X50" s="216">
        <v>33.75</v>
      </c>
      <c r="Y50" s="216">
        <v>405.90000000000003</v>
      </c>
      <c r="Z50" s="216">
        <v>3.226415094339623</v>
      </c>
      <c r="AA50" s="216">
        <v>0</v>
      </c>
      <c r="AB50" s="216">
        <v>0</v>
      </c>
      <c r="AC50" s="216">
        <v>0</v>
      </c>
      <c r="AD50" s="216">
        <v>1439.8301886792453</v>
      </c>
      <c r="AE50" s="216">
        <v>10700</v>
      </c>
      <c r="AF50" s="216">
        <v>9200</v>
      </c>
      <c r="AG50" s="216">
        <v>19200</v>
      </c>
      <c r="AH50" s="216">
        <v>30300</v>
      </c>
      <c r="AI50" s="216">
        <v>19900</v>
      </c>
      <c r="AJ50" s="216">
        <v>17700</v>
      </c>
      <c r="AK50" s="216">
        <v>29200</v>
      </c>
      <c r="AL50" s="216">
        <v>27200</v>
      </c>
      <c r="AM50" s="216">
        <v>20700</v>
      </c>
      <c r="AN50" s="216">
        <v>15505.2</v>
      </c>
      <c r="AO50" s="216">
        <v>29937.600000000002</v>
      </c>
      <c r="AP50" s="216">
        <v>37494.224999999999</v>
      </c>
      <c r="AQ50" s="216">
        <v>49948.65</v>
      </c>
      <c r="AR50" s="216">
        <v>51936</v>
      </c>
      <c r="AS50" s="216">
        <v>50970</v>
      </c>
      <c r="AT50" s="216">
        <v>57059</v>
      </c>
      <c r="AU50" s="216">
        <v>57177</v>
      </c>
      <c r="AV50" s="216">
        <v>60864</v>
      </c>
      <c r="AW50" s="216">
        <v>44931</v>
      </c>
      <c r="AX50" s="216">
        <v>47978</v>
      </c>
      <c r="AY50" s="216">
        <v>53537</v>
      </c>
      <c r="AZ50" s="216">
        <v>62513</v>
      </c>
      <c r="BA50" s="216">
        <v>73657</v>
      </c>
      <c r="BB50" s="216">
        <v>78322</v>
      </c>
      <c r="BC50" s="216">
        <v>88809</v>
      </c>
      <c r="BD50" s="216">
        <v>118222</v>
      </c>
      <c r="BE50" s="216">
        <v>133275</v>
      </c>
      <c r="BF50" s="216">
        <v>124774</v>
      </c>
      <c r="BG50" s="216">
        <v>139836</v>
      </c>
      <c r="BH50" s="216">
        <v>244367</v>
      </c>
      <c r="BI50" s="216">
        <v>230586</v>
      </c>
      <c r="BJ50" s="216">
        <v>248403</v>
      </c>
      <c r="BK50" s="216">
        <v>281385</v>
      </c>
      <c r="BL50" s="216">
        <v>305827</v>
      </c>
      <c r="BM50" s="216">
        <v>375446</v>
      </c>
      <c r="BN50" s="216">
        <v>436546</v>
      </c>
      <c r="BO50" s="216">
        <v>523871</v>
      </c>
      <c r="BP50" s="216">
        <v>524742</v>
      </c>
      <c r="BQ50" s="216">
        <v>613403</v>
      </c>
      <c r="BR50" s="216">
        <v>663608</v>
      </c>
      <c r="BS50" s="216">
        <v>688773</v>
      </c>
      <c r="BT50" s="216">
        <v>664978</v>
      </c>
      <c r="BU50" s="216">
        <v>714032</v>
      </c>
      <c r="BV50" s="216">
        <v>888723</v>
      </c>
      <c r="BW50" s="216">
        <v>617923</v>
      </c>
      <c r="BX50" s="217">
        <v>0</v>
      </c>
    </row>
    <row r="51" spans="1:76">
      <c r="A51" s="190">
        <v>67</v>
      </c>
      <c r="B51" s="216">
        <v>3880.8</v>
      </c>
      <c r="C51" s="216">
        <v>19.8</v>
      </c>
      <c r="D51" s="216">
        <v>71.325000000000003</v>
      </c>
      <c r="E51" s="216">
        <v>18396</v>
      </c>
      <c r="F51" s="216">
        <v>12711.15</v>
      </c>
      <c r="G51" s="216">
        <v>6405.0749999999998</v>
      </c>
      <c r="H51" s="216">
        <v>7317.2250000000004</v>
      </c>
      <c r="I51" s="216">
        <v>10052.775</v>
      </c>
      <c r="J51" s="216">
        <v>20146.275000000001</v>
      </c>
      <c r="K51" s="216">
        <v>29502.225000000002</v>
      </c>
      <c r="L51" s="216">
        <v>53725.5</v>
      </c>
      <c r="M51" s="216">
        <v>12777.975</v>
      </c>
      <c r="N51" s="216">
        <v>39976.875</v>
      </c>
      <c r="O51" s="216">
        <v>85632.3</v>
      </c>
      <c r="P51" s="216">
        <v>147672.45000000001</v>
      </c>
      <c r="Q51" s="216">
        <v>84752.775000000009</v>
      </c>
      <c r="R51" s="216">
        <v>57595.05</v>
      </c>
      <c r="S51" s="216">
        <v>33227.1</v>
      </c>
      <c r="T51" s="216">
        <v>29072.25</v>
      </c>
      <c r="U51" s="216">
        <v>23005.575000000001</v>
      </c>
      <c r="V51" s="216">
        <v>19570.95</v>
      </c>
      <c r="W51" s="216">
        <v>17736.75</v>
      </c>
      <c r="X51" s="216">
        <v>5552.3249999999998</v>
      </c>
      <c r="Y51" s="216">
        <v>20844.225000000002</v>
      </c>
      <c r="Z51" s="216">
        <v>20199.735849056604</v>
      </c>
      <c r="AA51" s="216">
        <v>42757.471698113208</v>
      </c>
      <c r="AB51" s="216">
        <v>113614.81132075471</v>
      </c>
      <c r="AC51" s="216">
        <v>160873.13207547169</v>
      </c>
      <c r="AD51" s="216">
        <v>120208.9245283019</v>
      </c>
      <c r="AE51" s="216">
        <v>25700</v>
      </c>
      <c r="AF51" s="216">
        <v>26100</v>
      </c>
      <c r="AG51" s="216">
        <v>53100</v>
      </c>
      <c r="AH51" s="216">
        <v>66800</v>
      </c>
      <c r="AI51" s="216">
        <v>63000</v>
      </c>
      <c r="AJ51" s="216">
        <v>64900</v>
      </c>
      <c r="AK51" s="216">
        <v>75300</v>
      </c>
      <c r="AL51" s="216">
        <v>81700</v>
      </c>
      <c r="AM51" s="216">
        <v>59500</v>
      </c>
      <c r="AN51" s="216">
        <v>63942.3</v>
      </c>
      <c r="AO51" s="216">
        <v>131122.125</v>
      </c>
      <c r="AP51" s="216">
        <v>147144.15</v>
      </c>
      <c r="AQ51" s="216">
        <v>165057.07500000001</v>
      </c>
      <c r="AR51" s="216">
        <v>238640</v>
      </c>
      <c r="AS51" s="216">
        <v>336471</v>
      </c>
      <c r="AT51" s="216">
        <v>313522</v>
      </c>
      <c r="AU51" s="216">
        <v>384287</v>
      </c>
      <c r="AV51" s="216">
        <v>305947</v>
      </c>
      <c r="AW51" s="216">
        <v>249071</v>
      </c>
      <c r="AX51" s="216">
        <v>282812</v>
      </c>
      <c r="AY51" s="216">
        <v>224434</v>
      </c>
      <c r="AZ51" s="216">
        <v>255533</v>
      </c>
      <c r="BA51" s="216">
        <v>338700</v>
      </c>
      <c r="BB51" s="216">
        <v>428283</v>
      </c>
      <c r="BC51" s="216">
        <v>534092</v>
      </c>
      <c r="BD51" s="216">
        <v>595379</v>
      </c>
      <c r="BE51" s="216">
        <v>691196</v>
      </c>
      <c r="BF51" s="216">
        <v>981479</v>
      </c>
      <c r="BG51" s="216">
        <v>1946337</v>
      </c>
      <c r="BH51" s="216">
        <v>2407071</v>
      </c>
      <c r="BI51" s="216">
        <v>2277575</v>
      </c>
      <c r="BJ51" s="216">
        <v>1813973</v>
      </c>
      <c r="BK51" s="216">
        <v>3726249</v>
      </c>
      <c r="BL51" s="216">
        <v>3494359</v>
      </c>
      <c r="BM51" s="216">
        <v>3150802</v>
      </c>
      <c r="BN51" s="216">
        <v>3380811</v>
      </c>
      <c r="BO51" s="216">
        <v>4021781</v>
      </c>
      <c r="BP51" s="216">
        <v>3732042</v>
      </c>
      <c r="BQ51" s="216">
        <v>3886545</v>
      </c>
      <c r="BR51" s="216">
        <v>4196501</v>
      </c>
      <c r="BS51" s="216">
        <v>3786267</v>
      </c>
      <c r="BT51" s="216">
        <v>3799482</v>
      </c>
      <c r="BU51" s="216">
        <v>4209442</v>
      </c>
      <c r="BV51" s="216">
        <v>3783002</v>
      </c>
      <c r="BW51" s="216">
        <v>2448678</v>
      </c>
      <c r="BX51" s="217">
        <v>2154473.4104046244</v>
      </c>
    </row>
    <row r="52" spans="1:76">
      <c r="A52" s="190">
        <v>68</v>
      </c>
      <c r="B52" s="216">
        <v>7141.2750000000005</v>
      </c>
      <c r="C52" s="216">
        <v>2.4750000000000001</v>
      </c>
      <c r="D52" s="216">
        <v>535.5</v>
      </c>
      <c r="E52" s="216">
        <v>3768.3</v>
      </c>
      <c r="F52" s="216">
        <v>2261.9250000000002</v>
      </c>
      <c r="G52" s="216">
        <v>3606.75</v>
      </c>
      <c r="H52" s="216">
        <v>8280.2250000000004</v>
      </c>
      <c r="I52" s="216">
        <v>16111.35</v>
      </c>
      <c r="J52" s="216">
        <v>25063.200000000001</v>
      </c>
      <c r="K52" s="216">
        <v>36817.65</v>
      </c>
      <c r="L52" s="216">
        <v>47446.875</v>
      </c>
      <c r="M52" s="216">
        <v>8885.4750000000004</v>
      </c>
      <c r="N52" s="216">
        <v>48653.775000000001</v>
      </c>
      <c r="O52" s="216">
        <v>44452.35</v>
      </c>
      <c r="P52" s="216">
        <v>41403.375</v>
      </c>
      <c r="Q52" s="216">
        <v>26111.25</v>
      </c>
      <c r="R52" s="216">
        <v>18919.350000000002</v>
      </c>
      <c r="S52" s="216">
        <v>17240.400000000001</v>
      </c>
      <c r="T52" s="216">
        <v>22053.825000000001</v>
      </c>
      <c r="U52" s="216">
        <v>28823.174999999999</v>
      </c>
      <c r="V52" s="216">
        <v>48413.700000000004</v>
      </c>
      <c r="W52" s="216">
        <v>45724.05</v>
      </c>
      <c r="X52" s="216">
        <v>23692.5</v>
      </c>
      <c r="Y52" s="216">
        <v>39644.325000000004</v>
      </c>
      <c r="Z52" s="216">
        <v>15754.754716981131</v>
      </c>
      <c r="AA52" s="216">
        <v>68238</v>
      </c>
      <c r="AB52" s="216">
        <v>114171.11320754718</v>
      </c>
      <c r="AC52" s="216">
        <v>149033.37735849057</v>
      </c>
      <c r="AD52" s="216">
        <v>39385.358490566039</v>
      </c>
      <c r="AE52" s="216">
        <v>15200</v>
      </c>
      <c r="AF52" s="216">
        <v>13400</v>
      </c>
      <c r="AG52" s="216">
        <v>25900</v>
      </c>
      <c r="AH52" s="216">
        <v>33100</v>
      </c>
      <c r="AI52" s="216">
        <v>30400</v>
      </c>
      <c r="AJ52" s="216">
        <v>45400</v>
      </c>
      <c r="AK52" s="216">
        <v>68100</v>
      </c>
      <c r="AL52" s="216">
        <v>108700</v>
      </c>
      <c r="AM52" s="216">
        <v>105000</v>
      </c>
      <c r="AN52" s="216">
        <v>119786.175</v>
      </c>
      <c r="AO52" s="216">
        <v>128784.15</v>
      </c>
      <c r="AP52" s="216">
        <v>114881.85</v>
      </c>
      <c r="AQ52" s="216">
        <v>119787.52500000001</v>
      </c>
      <c r="AR52" s="216">
        <v>152869</v>
      </c>
      <c r="AS52" s="216">
        <v>154845</v>
      </c>
      <c r="AT52" s="216">
        <v>131305</v>
      </c>
      <c r="AU52" s="216">
        <v>122775</v>
      </c>
      <c r="AV52" s="216">
        <v>112490</v>
      </c>
      <c r="AW52" s="216">
        <v>72117</v>
      </c>
      <c r="AX52" s="216">
        <v>67671</v>
      </c>
      <c r="AY52" s="216">
        <v>52547</v>
      </c>
      <c r="AZ52" s="216">
        <v>52709</v>
      </c>
      <c r="BA52" s="216">
        <v>68912</v>
      </c>
      <c r="BB52" s="216">
        <v>70804</v>
      </c>
      <c r="BC52" s="216">
        <v>88327</v>
      </c>
      <c r="BD52" s="216">
        <v>80215</v>
      </c>
      <c r="BE52" s="216">
        <v>89198</v>
      </c>
      <c r="BF52" s="216">
        <v>92794</v>
      </c>
      <c r="BG52" s="216">
        <v>154429</v>
      </c>
      <c r="BH52" s="216">
        <v>179096</v>
      </c>
      <c r="BI52" s="216">
        <v>0</v>
      </c>
      <c r="BJ52" s="216">
        <v>10515</v>
      </c>
      <c r="BK52" s="216">
        <v>9742</v>
      </c>
      <c r="BL52" s="216">
        <v>13677</v>
      </c>
      <c r="BM52" s="216">
        <v>12262</v>
      </c>
      <c r="BN52" s="216">
        <v>14426</v>
      </c>
      <c r="BO52" s="216">
        <v>11170</v>
      </c>
      <c r="BP52" s="216">
        <v>8318</v>
      </c>
      <c r="BQ52" s="216">
        <v>9404</v>
      </c>
      <c r="BR52" s="216">
        <v>0</v>
      </c>
      <c r="BS52" s="216">
        <v>0</v>
      </c>
      <c r="BT52" s="216">
        <v>0</v>
      </c>
      <c r="BU52" s="216">
        <v>8093</v>
      </c>
      <c r="BV52" s="216">
        <v>8617</v>
      </c>
      <c r="BW52" s="216">
        <v>11084</v>
      </c>
      <c r="BX52" s="217">
        <v>0</v>
      </c>
    </row>
    <row r="53" spans="1:76">
      <c r="A53" s="190">
        <v>69</v>
      </c>
      <c r="B53" s="216">
        <v>0</v>
      </c>
      <c r="C53" s="216">
        <v>0</v>
      </c>
      <c r="D53" s="216">
        <v>0</v>
      </c>
      <c r="E53" s="216">
        <v>0</v>
      </c>
      <c r="F53" s="216">
        <v>0</v>
      </c>
      <c r="G53" s="216">
        <v>0</v>
      </c>
      <c r="H53" s="216">
        <v>0</v>
      </c>
      <c r="I53" s="216">
        <v>0</v>
      </c>
      <c r="J53" s="216">
        <v>0</v>
      </c>
      <c r="K53" s="216">
        <v>0</v>
      </c>
      <c r="L53" s="216">
        <v>0</v>
      </c>
      <c r="M53" s="216">
        <v>0</v>
      </c>
      <c r="N53" s="216">
        <v>0</v>
      </c>
      <c r="O53" s="216">
        <v>0</v>
      </c>
      <c r="P53" s="216">
        <v>0</v>
      </c>
      <c r="Q53" s="216">
        <v>0</v>
      </c>
      <c r="R53" s="216">
        <v>0</v>
      </c>
      <c r="S53" s="216">
        <v>0</v>
      </c>
      <c r="T53" s="216">
        <v>0</v>
      </c>
      <c r="U53" s="216">
        <v>0</v>
      </c>
      <c r="V53" s="216">
        <v>0</v>
      </c>
      <c r="W53" s="216">
        <v>0</v>
      </c>
      <c r="X53" s="216">
        <v>0</v>
      </c>
      <c r="Y53" s="216">
        <v>0</v>
      </c>
      <c r="Z53" s="216">
        <v>833.94339622641519</v>
      </c>
      <c r="AA53" s="216">
        <v>0</v>
      </c>
      <c r="AB53" s="216">
        <v>0</v>
      </c>
      <c r="AC53" s="216">
        <v>0</v>
      </c>
      <c r="AD53" s="216">
        <v>0</v>
      </c>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7">
        <v>0</v>
      </c>
    </row>
    <row r="54" spans="1:76" ht="15">
      <c r="A54" s="190">
        <v>71</v>
      </c>
      <c r="B54" s="216">
        <v>2807.1</v>
      </c>
      <c r="C54" s="216">
        <v>4.05</v>
      </c>
      <c r="D54" s="216">
        <v>1405.125</v>
      </c>
      <c r="E54" s="216">
        <v>4452.0749999999998</v>
      </c>
      <c r="F54" s="216">
        <v>6075.2250000000004</v>
      </c>
      <c r="G54" s="216">
        <v>5732.1</v>
      </c>
      <c r="H54" s="216">
        <v>6552.2250000000004</v>
      </c>
      <c r="I54" s="216">
        <v>34718.85</v>
      </c>
      <c r="J54" s="216">
        <v>59305.05</v>
      </c>
      <c r="K54" s="216">
        <v>71300.25</v>
      </c>
      <c r="L54" s="216">
        <v>94971.375</v>
      </c>
      <c r="M54" s="216">
        <v>22504.95</v>
      </c>
      <c r="N54" s="216">
        <v>86910.975000000006</v>
      </c>
      <c r="O54" s="216">
        <v>210630.82500000001</v>
      </c>
      <c r="P54" s="216">
        <v>270078.52500000002</v>
      </c>
      <c r="Q54" s="216">
        <v>212449.72500000001</v>
      </c>
      <c r="R54" s="216">
        <v>83305.125</v>
      </c>
      <c r="S54" s="216">
        <v>31959</v>
      </c>
      <c r="T54" s="216">
        <v>29367</v>
      </c>
      <c r="U54" s="216">
        <v>73876.725000000006</v>
      </c>
      <c r="V54" s="216">
        <v>47480.4</v>
      </c>
      <c r="W54" s="216">
        <v>61996.275000000001</v>
      </c>
      <c r="X54" s="216">
        <v>48636.224999999999</v>
      </c>
      <c r="Y54" s="216">
        <v>55896.3</v>
      </c>
      <c r="Z54" s="222" t="s">
        <v>433</v>
      </c>
      <c r="AA54" s="216">
        <v>66337.981132075467</v>
      </c>
      <c r="AB54" s="216">
        <v>190005.62264150946</v>
      </c>
      <c r="AC54" s="216">
        <v>280258.64150943398</v>
      </c>
      <c r="AD54" s="216">
        <v>112546.52830188679</v>
      </c>
      <c r="AE54" s="216">
        <v>77000</v>
      </c>
      <c r="AF54" s="216">
        <v>64400</v>
      </c>
      <c r="AG54" s="216">
        <v>47700</v>
      </c>
      <c r="AH54" s="216">
        <v>67100</v>
      </c>
      <c r="AI54" s="216">
        <v>91000</v>
      </c>
      <c r="AJ54" s="216">
        <v>146800</v>
      </c>
      <c r="AK54" s="216">
        <v>190700</v>
      </c>
      <c r="AL54" s="216">
        <v>271600</v>
      </c>
      <c r="AM54" s="216">
        <v>328900</v>
      </c>
      <c r="AN54" s="216">
        <v>380898.22499999998</v>
      </c>
      <c r="AO54" s="216">
        <v>331994.7</v>
      </c>
      <c r="AP54" s="216">
        <v>371232.67499999999</v>
      </c>
      <c r="AQ54" s="216">
        <v>452875.72499999998</v>
      </c>
      <c r="AR54" s="216">
        <v>589822</v>
      </c>
      <c r="AS54" s="216">
        <v>740061</v>
      </c>
      <c r="AT54" s="216">
        <v>854407</v>
      </c>
      <c r="AU54" s="216">
        <v>1009003</v>
      </c>
      <c r="AV54" s="216">
        <v>1067156</v>
      </c>
      <c r="AW54" s="216">
        <v>1062927</v>
      </c>
      <c r="AX54" s="216">
        <v>1059542</v>
      </c>
      <c r="AY54" s="216">
        <v>972648</v>
      </c>
      <c r="AZ54" s="216">
        <v>1195304</v>
      </c>
      <c r="BA54" s="216">
        <v>1458724</v>
      </c>
      <c r="BB54" s="216">
        <v>1650435</v>
      </c>
      <c r="BC54" s="216">
        <v>1555838</v>
      </c>
      <c r="BD54" s="216">
        <v>1525765</v>
      </c>
      <c r="BE54" s="216">
        <v>1970662</v>
      </c>
      <c r="BF54" s="216">
        <v>2706735</v>
      </c>
      <c r="BG54" s="216">
        <v>3168028</v>
      </c>
      <c r="BH54" s="216">
        <v>4644256</v>
      </c>
      <c r="BI54" s="216">
        <v>5685760</v>
      </c>
      <c r="BJ54" s="216">
        <v>6241062</v>
      </c>
      <c r="BK54" s="216">
        <v>7190536</v>
      </c>
      <c r="BL54" s="216">
        <v>7274075</v>
      </c>
      <c r="BM54" s="216">
        <v>7591117</v>
      </c>
      <c r="BN54" s="216">
        <v>7623339</v>
      </c>
      <c r="BO54" s="216">
        <v>9542013</v>
      </c>
      <c r="BP54" s="216">
        <v>11428280</v>
      </c>
      <c r="BQ54" s="216">
        <v>11779905</v>
      </c>
      <c r="BR54" s="216">
        <v>11397892</v>
      </c>
      <c r="BS54" s="216">
        <v>11701177</v>
      </c>
      <c r="BT54" s="216">
        <v>11500035</v>
      </c>
      <c r="BU54" s="216">
        <v>11664282</v>
      </c>
      <c r="BV54" s="216">
        <v>13600348</v>
      </c>
      <c r="BW54" s="216">
        <v>15316470</v>
      </c>
      <c r="BX54" s="217">
        <v>10721994.797687862</v>
      </c>
    </row>
    <row r="55" spans="1:76">
      <c r="A55" s="190">
        <v>72</v>
      </c>
      <c r="B55" s="216">
        <v>0</v>
      </c>
      <c r="C55" s="216">
        <v>52.875</v>
      </c>
      <c r="D55" s="216">
        <v>289.35000000000002</v>
      </c>
      <c r="E55" s="216">
        <v>2613.8250000000003</v>
      </c>
      <c r="F55" s="216">
        <v>4456.3500000000004</v>
      </c>
      <c r="G55" s="216">
        <v>4457.0250000000005</v>
      </c>
      <c r="H55" s="216">
        <v>3910.9500000000003</v>
      </c>
      <c r="I55" s="216">
        <v>6908.625</v>
      </c>
      <c r="J55" s="216">
        <v>10363.275</v>
      </c>
      <c r="K55" s="216">
        <v>15851.025</v>
      </c>
      <c r="L55" s="216">
        <v>32268.600000000002</v>
      </c>
      <c r="M55" s="216">
        <v>7439.4000000000005</v>
      </c>
      <c r="N55" s="216">
        <v>24505.875</v>
      </c>
      <c r="O55" s="216">
        <v>37471.275000000001</v>
      </c>
      <c r="P55" s="216">
        <v>40576.5</v>
      </c>
      <c r="Q55" s="216">
        <v>45508.724999999999</v>
      </c>
      <c r="R55" s="216">
        <v>11648.7</v>
      </c>
      <c r="S55" s="216">
        <v>5184.45</v>
      </c>
      <c r="T55" s="216">
        <v>2734.65</v>
      </c>
      <c r="U55" s="216">
        <v>7355.0250000000005</v>
      </c>
      <c r="V55" s="216">
        <v>7602.75</v>
      </c>
      <c r="W55" s="216">
        <v>9493.65</v>
      </c>
      <c r="X55" s="216">
        <v>5443.4250000000002</v>
      </c>
      <c r="Y55" s="216">
        <v>8283.8250000000007</v>
      </c>
      <c r="Z55" s="216">
        <v>79337.716981132078</v>
      </c>
      <c r="AA55" s="216">
        <v>3385.8679245283024</v>
      </c>
      <c r="AB55" s="216">
        <v>85887.169811320753</v>
      </c>
      <c r="AC55" s="216">
        <v>232776.16981132075</v>
      </c>
      <c r="AD55" s="216">
        <v>133647.1132075472</v>
      </c>
      <c r="AE55" s="216">
        <v>28200</v>
      </c>
      <c r="AF55" s="216">
        <v>16500</v>
      </c>
      <c r="AG55" s="216">
        <v>19800</v>
      </c>
      <c r="AH55" s="216">
        <v>45100</v>
      </c>
      <c r="AI55" s="216">
        <v>36000</v>
      </c>
      <c r="AJ55" s="216">
        <v>53100</v>
      </c>
      <c r="AK55" s="216">
        <v>72100</v>
      </c>
      <c r="AL55" s="216">
        <v>85000</v>
      </c>
      <c r="AM55" s="216">
        <v>77000</v>
      </c>
      <c r="AN55" s="216">
        <v>62445.599999999999</v>
      </c>
      <c r="AO55" s="216">
        <v>107208</v>
      </c>
      <c r="AP55" s="216">
        <v>91982.475000000006</v>
      </c>
      <c r="AQ55" s="216">
        <v>102471.97500000002</v>
      </c>
      <c r="AR55" s="216">
        <v>117708</v>
      </c>
      <c r="AS55" s="216">
        <v>134531</v>
      </c>
      <c r="AT55" s="216">
        <v>160228</v>
      </c>
      <c r="AU55" s="216">
        <v>192299</v>
      </c>
      <c r="AV55" s="216">
        <v>190136</v>
      </c>
      <c r="AW55" s="216">
        <v>188192</v>
      </c>
      <c r="AX55" s="216">
        <v>181712</v>
      </c>
      <c r="AY55" s="216">
        <v>176780</v>
      </c>
      <c r="AZ55" s="216">
        <v>186676</v>
      </c>
      <c r="BA55" s="216">
        <v>227422</v>
      </c>
      <c r="BB55" s="216">
        <v>262783</v>
      </c>
      <c r="BC55" s="216">
        <v>279865</v>
      </c>
      <c r="BD55" s="216">
        <v>311583</v>
      </c>
      <c r="BE55" s="216">
        <v>369228</v>
      </c>
      <c r="BF55" s="216">
        <v>373698</v>
      </c>
      <c r="BG55" s="216">
        <v>409705</v>
      </c>
      <c r="BH55" s="216">
        <v>549549</v>
      </c>
      <c r="BI55" s="216">
        <v>617685</v>
      </c>
      <c r="BJ55" s="216">
        <v>711401</v>
      </c>
      <c r="BK55" s="216">
        <v>819635</v>
      </c>
      <c r="BL55" s="216">
        <v>873773</v>
      </c>
      <c r="BM55" s="216">
        <v>1056734</v>
      </c>
      <c r="BN55" s="216">
        <v>1160088</v>
      </c>
      <c r="BO55" s="216">
        <v>1232877</v>
      </c>
      <c r="BP55" s="216">
        <v>1269854</v>
      </c>
      <c r="BQ55" s="216">
        <v>1296262</v>
      </c>
      <c r="BR55" s="216">
        <v>1487478</v>
      </c>
      <c r="BS55" s="216">
        <v>1454686</v>
      </c>
      <c r="BT55" s="216">
        <v>1412833</v>
      </c>
      <c r="BU55" s="216">
        <v>1553158</v>
      </c>
      <c r="BV55" s="216">
        <v>1400924</v>
      </c>
      <c r="BW55" s="216">
        <v>1621118</v>
      </c>
      <c r="BX55" s="217">
        <v>2555117.3410404623</v>
      </c>
    </row>
    <row r="56" spans="1:76">
      <c r="A56" s="190">
        <v>73</v>
      </c>
      <c r="B56" s="216">
        <v>540.22500000000002</v>
      </c>
      <c r="C56" s="216">
        <v>10.35</v>
      </c>
      <c r="D56" s="216">
        <v>1953.9</v>
      </c>
      <c r="E56" s="216">
        <v>14359.275</v>
      </c>
      <c r="F56" s="216">
        <v>35720.1</v>
      </c>
      <c r="G56" s="216">
        <v>14805.675000000001</v>
      </c>
      <c r="H56" s="216">
        <v>13902.075000000001</v>
      </c>
      <c r="I56" s="216">
        <v>34547.175000000003</v>
      </c>
      <c r="J56" s="216">
        <v>46519.425000000003</v>
      </c>
      <c r="K56" s="216">
        <v>28631.475000000002</v>
      </c>
      <c r="L56" s="216">
        <v>36398.025000000001</v>
      </c>
      <c r="M56" s="216">
        <v>5983.4250000000002</v>
      </c>
      <c r="N56" s="216">
        <v>73978.650000000009</v>
      </c>
      <c r="O56" s="216">
        <v>129159.45</v>
      </c>
      <c r="P56" s="216">
        <v>145567.125</v>
      </c>
      <c r="Q56" s="216">
        <v>35189.775000000001</v>
      </c>
      <c r="R56" s="216">
        <v>18441.45</v>
      </c>
      <c r="S56" s="216">
        <v>4674.6000000000004</v>
      </c>
      <c r="T56" s="216">
        <v>9000.6750000000011</v>
      </c>
      <c r="U56" s="216">
        <v>7325.7750000000005</v>
      </c>
      <c r="V56" s="216">
        <v>4635</v>
      </c>
      <c r="W56" s="216">
        <v>12156.075000000001</v>
      </c>
      <c r="X56" s="216">
        <v>9311.85</v>
      </c>
      <c r="Y56" s="216">
        <v>12904.875</v>
      </c>
      <c r="Z56" s="216">
        <v>9230.9433962264156</v>
      </c>
      <c r="AA56" s="216">
        <v>1527.4528301886794</v>
      </c>
      <c r="AB56" s="216">
        <v>12452.433962264153</v>
      </c>
      <c r="AC56" s="216">
        <v>124239.56603773587</v>
      </c>
      <c r="AD56" s="216">
        <v>112263.96226415095</v>
      </c>
      <c r="AE56" s="216">
        <v>42700</v>
      </c>
      <c r="AF56" s="216">
        <v>11700</v>
      </c>
      <c r="AG56" s="216">
        <v>16500</v>
      </c>
      <c r="AH56" s="216">
        <v>69000</v>
      </c>
      <c r="AI56" s="216">
        <v>120000</v>
      </c>
      <c r="AJ56" s="216">
        <v>134400</v>
      </c>
      <c r="AK56" s="216">
        <v>184200</v>
      </c>
      <c r="AL56" s="216">
        <v>249800</v>
      </c>
      <c r="AM56" s="216">
        <v>398600</v>
      </c>
      <c r="AN56" s="216">
        <v>399762.9</v>
      </c>
      <c r="AO56" s="216">
        <v>429482.47499999998</v>
      </c>
      <c r="AP56" s="216">
        <v>411933.6</v>
      </c>
      <c r="AQ56" s="216">
        <v>425639.25</v>
      </c>
      <c r="AR56" s="216">
        <v>530378</v>
      </c>
      <c r="AS56" s="216">
        <v>641932</v>
      </c>
      <c r="AT56" s="216">
        <v>537104</v>
      </c>
      <c r="AU56" s="216">
        <v>765481</v>
      </c>
      <c r="AV56" s="216">
        <v>883762</v>
      </c>
      <c r="AW56" s="216">
        <v>1050388</v>
      </c>
      <c r="AX56" s="216">
        <v>1047788</v>
      </c>
      <c r="AY56" s="216">
        <v>1025287</v>
      </c>
      <c r="AZ56" s="216">
        <v>1047056</v>
      </c>
      <c r="BA56" s="216">
        <v>1190431</v>
      </c>
      <c r="BB56" s="216">
        <v>1320168</v>
      </c>
      <c r="BC56" s="216">
        <v>1471796</v>
      </c>
      <c r="BD56" s="216">
        <v>1439905</v>
      </c>
      <c r="BE56" s="216">
        <v>1597724</v>
      </c>
      <c r="BF56" s="216">
        <v>1791881</v>
      </c>
      <c r="BG56" s="216">
        <v>2025654</v>
      </c>
      <c r="BH56" s="216">
        <v>3239755</v>
      </c>
      <c r="BI56" s="216">
        <v>3311658</v>
      </c>
      <c r="BJ56" s="216">
        <v>3487483</v>
      </c>
      <c r="BK56" s="216">
        <v>3891119</v>
      </c>
      <c r="BL56" s="216">
        <v>4241276</v>
      </c>
      <c r="BM56" s="216">
        <v>4627201</v>
      </c>
      <c r="BN56" s="216">
        <v>5072977</v>
      </c>
      <c r="BO56" s="216">
        <v>5884259</v>
      </c>
      <c r="BP56" s="216">
        <v>7197842</v>
      </c>
      <c r="BQ56" s="216">
        <v>7812189</v>
      </c>
      <c r="BR56" s="216">
        <v>9131665</v>
      </c>
      <c r="BS56" s="216">
        <v>8563730</v>
      </c>
      <c r="BT56" s="216">
        <v>8029933</v>
      </c>
      <c r="BU56" s="216">
        <v>8282492</v>
      </c>
      <c r="BV56" s="216">
        <v>7809108</v>
      </c>
      <c r="BW56" s="216">
        <v>7027770</v>
      </c>
      <c r="BX56" s="217">
        <v>3335802.3121387283</v>
      </c>
    </row>
    <row r="57" spans="1:76">
      <c r="A57" s="190">
        <v>82</v>
      </c>
      <c r="B57" s="216">
        <v>0</v>
      </c>
      <c r="C57" s="216">
        <v>0</v>
      </c>
      <c r="D57" s="216">
        <v>0</v>
      </c>
      <c r="E57" s="216">
        <v>0</v>
      </c>
      <c r="F57" s="216">
        <v>0</v>
      </c>
      <c r="G57" s="216">
        <v>0</v>
      </c>
      <c r="H57" s="216">
        <v>14.85</v>
      </c>
      <c r="I57" s="216">
        <v>69.75</v>
      </c>
      <c r="J57" s="216">
        <v>88.65</v>
      </c>
      <c r="K57" s="216">
        <v>21.6</v>
      </c>
      <c r="L57" s="216">
        <v>12.6</v>
      </c>
      <c r="M57" s="216">
        <v>40.725000000000001</v>
      </c>
      <c r="N57" s="216">
        <v>98.100000000000009</v>
      </c>
      <c r="O57" s="216">
        <v>34.200000000000003</v>
      </c>
      <c r="P57" s="216">
        <v>133.20000000000002</v>
      </c>
      <c r="Q57" s="216">
        <v>6.9750000000000005</v>
      </c>
      <c r="R57" s="216">
        <v>0</v>
      </c>
      <c r="S57" s="216">
        <v>11.25</v>
      </c>
      <c r="T57" s="216">
        <v>8.5500000000000007</v>
      </c>
      <c r="U57" s="216">
        <v>6.5250000000000004</v>
      </c>
      <c r="V57" s="216">
        <v>8.7750000000000004</v>
      </c>
      <c r="W57" s="216">
        <v>1.575</v>
      </c>
      <c r="X57" s="216">
        <v>2.9250000000000003</v>
      </c>
      <c r="Y57" s="216">
        <v>457.65000000000003</v>
      </c>
      <c r="Z57" s="216">
        <v>0</v>
      </c>
      <c r="AA57" s="216">
        <v>0</v>
      </c>
      <c r="AB57" s="216">
        <v>0</v>
      </c>
      <c r="AC57" s="216">
        <v>0</v>
      </c>
      <c r="AD57" s="216">
        <v>0</v>
      </c>
      <c r="AE57" s="216">
        <v>0</v>
      </c>
      <c r="AF57" s="216">
        <v>0</v>
      </c>
      <c r="AG57" s="216">
        <v>0</v>
      </c>
      <c r="AH57" s="216">
        <v>500</v>
      </c>
      <c r="AI57" s="216">
        <v>400</v>
      </c>
      <c r="AJ57" s="216">
        <v>4800</v>
      </c>
      <c r="AK57" s="216">
        <v>8000</v>
      </c>
      <c r="AL57" s="216">
        <v>11300</v>
      </c>
      <c r="AM57" s="216">
        <v>11100</v>
      </c>
      <c r="AN57" s="216">
        <v>5816.25</v>
      </c>
      <c r="AO57" s="216">
        <v>13289.625</v>
      </c>
      <c r="AP57" s="216">
        <v>17500</v>
      </c>
      <c r="AQ57" s="216">
        <v>25078.05</v>
      </c>
      <c r="AR57" s="216">
        <v>40657</v>
      </c>
      <c r="AS57" s="216">
        <v>58878</v>
      </c>
      <c r="AT57" s="216">
        <v>64553</v>
      </c>
      <c r="AU57" s="216">
        <v>87990</v>
      </c>
      <c r="AV57" s="216">
        <v>134450</v>
      </c>
      <c r="AW57" s="216">
        <v>146795</v>
      </c>
      <c r="AX57" s="216">
        <v>139611</v>
      </c>
      <c r="AY57" s="216">
        <v>150451</v>
      </c>
      <c r="AZ57" s="216">
        <v>162283</v>
      </c>
      <c r="BA57" s="216">
        <v>170424</v>
      </c>
      <c r="BB57" s="216">
        <v>169199</v>
      </c>
      <c r="BC57" s="216">
        <v>178602</v>
      </c>
      <c r="BD57" s="216">
        <v>216159</v>
      </c>
      <c r="BE57" s="216">
        <v>224264</v>
      </c>
      <c r="BF57" s="216">
        <v>229308</v>
      </c>
      <c r="BG57" s="216">
        <v>239873</v>
      </c>
      <c r="BH57" s="216">
        <v>305275</v>
      </c>
      <c r="BI57" s="216">
        <v>301195</v>
      </c>
      <c r="BJ57" s="216">
        <v>310817</v>
      </c>
      <c r="BK57" s="216">
        <v>344185</v>
      </c>
      <c r="BL57" s="216">
        <v>373673</v>
      </c>
      <c r="BM57" s="216">
        <v>420196</v>
      </c>
      <c r="BN57" s="216">
        <v>517118</v>
      </c>
      <c r="BO57" s="216">
        <v>577619</v>
      </c>
      <c r="BP57" s="216">
        <v>479565</v>
      </c>
      <c r="BQ57" s="216">
        <v>549786</v>
      </c>
      <c r="BR57" s="216">
        <v>550558</v>
      </c>
      <c r="BS57" s="216">
        <v>540969</v>
      </c>
      <c r="BT57" s="216">
        <v>534472</v>
      </c>
      <c r="BU57" s="216">
        <v>586838</v>
      </c>
      <c r="BV57" s="216">
        <v>539904</v>
      </c>
      <c r="BW57" s="216">
        <v>613547</v>
      </c>
      <c r="BX57" s="217">
        <v>461831.21387283236</v>
      </c>
    </row>
    <row r="58" spans="1:76">
      <c r="A58" s="190">
        <v>84</v>
      </c>
      <c r="B58" s="216">
        <v>47.925000000000004</v>
      </c>
      <c r="C58" s="216">
        <v>17.775000000000002</v>
      </c>
      <c r="D58" s="216">
        <v>204.97499999999999</v>
      </c>
      <c r="E58" s="216">
        <v>119.02500000000001</v>
      </c>
      <c r="F58" s="216">
        <v>1210.95</v>
      </c>
      <c r="G58" s="216">
        <v>477.45</v>
      </c>
      <c r="H58" s="216">
        <v>397.57499999999999</v>
      </c>
      <c r="I58" s="216">
        <v>1740.6000000000001</v>
      </c>
      <c r="J58" s="216">
        <v>3627.6750000000002</v>
      </c>
      <c r="K58" s="216">
        <v>444.82499999999999</v>
      </c>
      <c r="L58" s="216">
        <v>505.57499999999999</v>
      </c>
      <c r="M58" s="216">
        <v>62.774999999999999</v>
      </c>
      <c r="N58" s="216">
        <v>396.45</v>
      </c>
      <c r="O58" s="216">
        <v>336.15000000000003</v>
      </c>
      <c r="P58" s="216">
        <v>9.9</v>
      </c>
      <c r="Q58" s="216">
        <v>0</v>
      </c>
      <c r="R58" s="216">
        <v>54.675000000000004</v>
      </c>
      <c r="S58" s="216">
        <v>34.200000000000003</v>
      </c>
      <c r="T58" s="216">
        <v>45</v>
      </c>
      <c r="U58" s="216">
        <v>83.025000000000006</v>
      </c>
      <c r="V58" s="216">
        <v>32.85</v>
      </c>
      <c r="W58" s="216">
        <v>6.5250000000000004</v>
      </c>
      <c r="X58" s="216">
        <v>2.4750000000000001</v>
      </c>
      <c r="Y58" s="216">
        <v>96.075000000000003</v>
      </c>
      <c r="Z58" s="216">
        <v>0</v>
      </c>
      <c r="AA58" s="216">
        <v>0</v>
      </c>
      <c r="AB58" s="216">
        <v>0</v>
      </c>
      <c r="AC58" s="216">
        <v>0</v>
      </c>
      <c r="AD58" s="216">
        <v>0</v>
      </c>
      <c r="AE58" s="216">
        <v>1000</v>
      </c>
      <c r="AF58" s="216">
        <v>300</v>
      </c>
      <c r="AG58" s="216">
        <v>2400</v>
      </c>
      <c r="AH58" s="216">
        <v>3200</v>
      </c>
      <c r="AI58" s="216">
        <v>500</v>
      </c>
      <c r="AJ58" s="216">
        <v>2500</v>
      </c>
      <c r="AK58" s="216">
        <v>2300</v>
      </c>
      <c r="AL58" s="216">
        <v>1900</v>
      </c>
      <c r="AM58" s="216">
        <v>2100</v>
      </c>
      <c r="AN58" s="216">
        <v>1431.2249999999999</v>
      </c>
      <c r="AO58" s="216">
        <v>11186.1</v>
      </c>
      <c r="AP58" s="216">
        <v>17396.099999999999</v>
      </c>
      <c r="AQ58" s="216">
        <v>31233.600000000002</v>
      </c>
      <c r="AR58" s="216">
        <v>35778</v>
      </c>
      <c r="AS58" s="216">
        <v>21646</v>
      </c>
      <c r="AT58" s="216">
        <v>31700</v>
      </c>
      <c r="AU58" s="216">
        <v>40316</v>
      </c>
      <c r="AV58" s="216">
        <v>44371</v>
      </c>
      <c r="AW58" s="216">
        <v>42717</v>
      </c>
      <c r="AX58" s="216">
        <v>42602</v>
      </c>
      <c r="AY58" s="216">
        <v>51385</v>
      </c>
      <c r="AZ58" s="216">
        <v>67596</v>
      </c>
      <c r="BA58" s="216">
        <v>74125</v>
      </c>
      <c r="BB58" s="216">
        <v>79697</v>
      </c>
      <c r="BC58" s="216">
        <v>87532</v>
      </c>
      <c r="BD58" s="216">
        <v>120677</v>
      </c>
      <c r="BE58" s="216">
        <v>136898</v>
      </c>
      <c r="BF58" s="216">
        <v>131340</v>
      </c>
      <c r="BG58" s="216">
        <v>143471</v>
      </c>
      <c r="BH58" s="216">
        <v>169490</v>
      </c>
      <c r="BI58" s="216">
        <v>186802</v>
      </c>
      <c r="BJ58" s="216">
        <v>195734</v>
      </c>
      <c r="BK58" s="216">
        <v>193005</v>
      </c>
      <c r="BL58" s="216">
        <v>206548</v>
      </c>
      <c r="BM58" s="216">
        <v>254253</v>
      </c>
      <c r="BN58" s="216">
        <v>270714</v>
      </c>
      <c r="BO58" s="216">
        <v>299931</v>
      </c>
      <c r="BP58" s="216">
        <v>311546</v>
      </c>
      <c r="BQ58" s="216">
        <v>306678</v>
      </c>
      <c r="BR58" s="216">
        <v>354278</v>
      </c>
      <c r="BS58" s="216">
        <v>327636</v>
      </c>
      <c r="BT58" s="216">
        <v>309065</v>
      </c>
      <c r="BU58" s="216">
        <v>339136</v>
      </c>
      <c r="BV58" s="216">
        <v>412855</v>
      </c>
      <c r="BW58" s="216">
        <v>403043</v>
      </c>
      <c r="BX58" s="217">
        <v>1421278.0346820808</v>
      </c>
    </row>
    <row r="59" spans="1:76">
      <c r="A59" s="190">
        <v>85</v>
      </c>
      <c r="B59" s="216">
        <v>4111.2</v>
      </c>
      <c r="C59" s="216">
        <v>4.7250000000000005</v>
      </c>
      <c r="D59" s="216">
        <v>1990.3500000000001</v>
      </c>
      <c r="E59" s="216">
        <v>40640.175000000003</v>
      </c>
      <c r="F59" s="216">
        <v>11828.925000000001</v>
      </c>
      <c r="G59" s="216">
        <v>937.80000000000007</v>
      </c>
      <c r="H59" s="216">
        <v>273.60000000000002</v>
      </c>
      <c r="I59" s="216">
        <v>195.3</v>
      </c>
      <c r="J59" s="216">
        <v>258.07499999999999</v>
      </c>
      <c r="K59" s="216">
        <v>108.9</v>
      </c>
      <c r="L59" s="216">
        <v>177.3</v>
      </c>
      <c r="M59" s="216">
        <v>6.9750000000000005</v>
      </c>
      <c r="N59" s="216">
        <v>43.425000000000004</v>
      </c>
      <c r="O59" s="216">
        <v>93.375</v>
      </c>
      <c r="P59" s="216">
        <v>144.22499999999999</v>
      </c>
      <c r="Q59" s="216">
        <v>225.67500000000001</v>
      </c>
      <c r="R59" s="216">
        <v>162.22499999999999</v>
      </c>
      <c r="S59" s="216">
        <v>175.05</v>
      </c>
      <c r="T59" s="216">
        <v>123.52500000000001</v>
      </c>
      <c r="U59" s="216">
        <v>66.375</v>
      </c>
      <c r="V59" s="216">
        <v>46.35</v>
      </c>
      <c r="W59" s="216">
        <v>24.525000000000002</v>
      </c>
      <c r="X59" s="216">
        <v>22.05</v>
      </c>
      <c r="Y59" s="216">
        <v>0</v>
      </c>
      <c r="Z59" s="216">
        <v>3364.981132075472</v>
      </c>
      <c r="AA59" s="216">
        <v>0</v>
      </c>
      <c r="AB59" s="216">
        <v>0</v>
      </c>
      <c r="AC59" s="216">
        <v>0</v>
      </c>
      <c r="AD59" s="216">
        <v>0</v>
      </c>
      <c r="AE59" s="216">
        <v>1600</v>
      </c>
      <c r="AF59" s="216">
        <v>2300</v>
      </c>
      <c r="AG59" s="216">
        <v>16600</v>
      </c>
      <c r="AH59" s="216">
        <v>27800</v>
      </c>
      <c r="AI59" s="216">
        <v>21500</v>
      </c>
      <c r="AJ59" s="216">
        <v>14400</v>
      </c>
      <c r="AK59" s="216">
        <v>12900</v>
      </c>
      <c r="AL59" s="216">
        <v>7700</v>
      </c>
      <c r="AM59" s="216">
        <v>7000</v>
      </c>
      <c r="AN59" s="216">
        <v>3819.6</v>
      </c>
      <c r="AO59" s="216">
        <v>34129.575000000004</v>
      </c>
      <c r="AP59" s="216">
        <v>52498.125</v>
      </c>
      <c r="AQ59" s="216">
        <v>94336.875</v>
      </c>
      <c r="AR59" s="216">
        <v>111677</v>
      </c>
      <c r="AS59" s="216">
        <v>128641</v>
      </c>
      <c r="AT59" s="216">
        <v>126814</v>
      </c>
      <c r="AU59" s="216">
        <v>138543</v>
      </c>
      <c r="AV59" s="216">
        <v>144441</v>
      </c>
      <c r="AW59" s="216">
        <v>143771</v>
      </c>
      <c r="AX59" s="216">
        <v>149280</v>
      </c>
      <c r="AY59" s="216">
        <v>174171</v>
      </c>
      <c r="AZ59" s="216">
        <v>246985</v>
      </c>
      <c r="BA59" s="216">
        <v>298176</v>
      </c>
      <c r="BB59" s="216">
        <v>306072</v>
      </c>
      <c r="BC59" s="216">
        <v>336636</v>
      </c>
      <c r="BD59" s="216">
        <v>367717</v>
      </c>
      <c r="BE59" s="216">
        <v>385741</v>
      </c>
      <c r="BF59" s="216">
        <v>404743</v>
      </c>
      <c r="BG59" s="216">
        <v>480659</v>
      </c>
      <c r="BH59" s="216">
        <v>624684</v>
      </c>
      <c r="BI59" s="216">
        <v>627189</v>
      </c>
      <c r="BJ59" s="216">
        <v>658808</v>
      </c>
      <c r="BK59" s="216">
        <v>675477</v>
      </c>
      <c r="BL59" s="216">
        <v>692600</v>
      </c>
      <c r="BM59" s="216">
        <v>868338</v>
      </c>
      <c r="BN59" s="216">
        <v>1098889</v>
      </c>
      <c r="BO59" s="216">
        <v>1209312</v>
      </c>
      <c r="BP59" s="216">
        <v>1046768</v>
      </c>
      <c r="BQ59" s="216">
        <v>1265957</v>
      </c>
      <c r="BR59" s="216">
        <v>1588218</v>
      </c>
      <c r="BS59" s="216">
        <v>1453523</v>
      </c>
      <c r="BT59" s="216">
        <v>1248873</v>
      </c>
      <c r="BU59" s="216">
        <v>1178423</v>
      </c>
      <c r="BV59" s="216">
        <v>1376063</v>
      </c>
      <c r="BW59" s="216">
        <v>1554931</v>
      </c>
      <c r="BX59" s="217">
        <v>985091.32947976876</v>
      </c>
    </row>
    <row r="60" spans="1:76">
      <c r="A60" s="190">
        <v>86</v>
      </c>
      <c r="B60" s="216">
        <v>737.1</v>
      </c>
      <c r="C60" s="216">
        <v>1.35</v>
      </c>
      <c r="D60" s="216">
        <v>36</v>
      </c>
      <c r="E60" s="216">
        <v>520.875</v>
      </c>
      <c r="F60" s="216">
        <v>1259.325</v>
      </c>
      <c r="G60" s="216">
        <v>2004.5250000000001</v>
      </c>
      <c r="H60" s="216">
        <v>2427.9749999999999</v>
      </c>
      <c r="I60" s="216">
        <v>7009.2</v>
      </c>
      <c r="J60" s="216">
        <v>10644.075000000001</v>
      </c>
      <c r="K60" s="216">
        <v>10181.25</v>
      </c>
      <c r="L60" s="216">
        <v>18955.125</v>
      </c>
      <c r="M60" s="216">
        <v>4157.1000000000004</v>
      </c>
      <c r="N60" s="216">
        <v>15902.550000000001</v>
      </c>
      <c r="O60" s="216">
        <v>13780.35</v>
      </c>
      <c r="P60" s="216">
        <v>14355.45</v>
      </c>
      <c r="Q60" s="216">
        <v>15584.85</v>
      </c>
      <c r="R60" s="216">
        <v>5465.9250000000002</v>
      </c>
      <c r="S60" s="216">
        <v>3534.0750000000003</v>
      </c>
      <c r="T60" s="216">
        <v>3053.0250000000001</v>
      </c>
      <c r="U60" s="216">
        <v>6795.2250000000004</v>
      </c>
      <c r="V60" s="216">
        <v>3888.4500000000003</v>
      </c>
      <c r="W60" s="216">
        <v>4168.8</v>
      </c>
      <c r="X60" s="216">
        <v>2405.9250000000002</v>
      </c>
      <c r="Y60" s="216">
        <v>4508.7750000000005</v>
      </c>
      <c r="Z60" s="216">
        <v>3936.0566037735853</v>
      </c>
      <c r="AA60" s="216">
        <v>0</v>
      </c>
      <c r="AB60" s="216">
        <v>0</v>
      </c>
      <c r="AC60" s="216">
        <v>0</v>
      </c>
      <c r="AD60" s="216">
        <v>0</v>
      </c>
      <c r="AE60" s="216">
        <v>4600</v>
      </c>
      <c r="AF60" s="216">
        <v>3900</v>
      </c>
      <c r="AG60" s="216">
        <v>2800</v>
      </c>
      <c r="AH60" s="216">
        <v>5600</v>
      </c>
      <c r="AI60" s="216">
        <v>6000</v>
      </c>
      <c r="AJ60" s="216">
        <v>13600</v>
      </c>
      <c r="AK60" s="216">
        <v>22100</v>
      </c>
      <c r="AL60" s="216">
        <v>19100</v>
      </c>
      <c r="AM60" s="216">
        <v>32000</v>
      </c>
      <c r="AN60" s="216">
        <v>28067.175000000003</v>
      </c>
      <c r="AO60" s="216">
        <v>29947.274999999998</v>
      </c>
      <c r="AP60" s="216">
        <v>43011.675000000003</v>
      </c>
      <c r="AQ60" s="216">
        <v>53682.3</v>
      </c>
      <c r="AR60" s="216">
        <v>66880</v>
      </c>
      <c r="AS60" s="216">
        <v>77587</v>
      </c>
      <c r="AT60" s="216">
        <v>94641</v>
      </c>
      <c r="AU60" s="216">
        <v>110175</v>
      </c>
      <c r="AV60" s="216">
        <v>114087</v>
      </c>
      <c r="AW60" s="216">
        <v>113112</v>
      </c>
      <c r="AX60" s="216">
        <v>118571</v>
      </c>
      <c r="AY60" s="216">
        <v>113104</v>
      </c>
      <c r="AZ60" s="216">
        <v>122863</v>
      </c>
      <c r="BA60" s="216">
        <v>139067</v>
      </c>
      <c r="BB60" s="216">
        <v>174253</v>
      </c>
      <c r="BC60" s="216">
        <v>183958</v>
      </c>
      <c r="BD60" s="216">
        <v>223684</v>
      </c>
      <c r="BE60" s="216">
        <v>259238</v>
      </c>
      <c r="BF60" s="216">
        <v>238203</v>
      </c>
      <c r="BG60" s="216">
        <v>263201</v>
      </c>
      <c r="BH60" s="216">
        <v>326710</v>
      </c>
      <c r="BI60" s="216">
        <v>372765</v>
      </c>
      <c r="BJ60" s="216">
        <v>427652</v>
      </c>
      <c r="BK60" s="216">
        <v>448896</v>
      </c>
      <c r="BL60" s="216">
        <v>521892</v>
      </c>
      <c r="BM60" s="216">
        <v>579150</v>
      </c>
      <c r="BN60" s="216">
        <v>705540</v>
      </c>
      <c r="BO60" s="216">
        <v>891485</v>
      </c>
      <c r="BP60" s="216">
        <v>937545</v>
      </c>
      <c r="BQ60" s="216">
        <v>1012144</v>
      </c>
      <c r="BR60" s="216">
        <v>1267804</v>
      </c>
      <c r="BS60" s="216">
        <v>1157599</v>
      </c>
      <c r="BT60" s="216">
        <v>1141130</v>
      </c>
      <c r="BU60" s="216">
        <v>1240920</v>
      </c>
      <c r="BV60" s="216">
        <v>1287813</v>
      </c>
      <c r="BW60" s="216">
        <v>1857326</v>
      </c>
      <c r="BX60" s="217">
        <v>989430.63583815028</v>
      </c>
    </row>
    <row r="61" spans="1:76">
      <c r="A61" s="190">
        <v>89</v>
      </c>
      <c r="B61" s="216">
        <v>43673.4</v>
      </c>
      <c r="C61" s="216">
        <v>269.77500000000003</v>
      </c>
      <c r="D61" s="216">
        <v>259.42500000000001</v>
      </c>
      <c r="E61" s="216">
        <v>2439.4500000000003</v>
      </c>
      <c r="F61" s="216">
        <v>3683.0250000000001</v>
      </c>
      <c r="G61" s="216">
        <v>4324.2750000000005</v>
      </c>
      <c r="H61" s="216">
        <v>1809</v>
      </c>
      <c r="I61" s="216">
        <v>2357.3250000000003</v>
      </c>
      <c r="J61" s="216">
        <v>5005.8</v>
      </c>
      <c r="K61" s="216">
        <v>2263.9500000000003</v>
      </c>
      <c r="L61" s="216">
        <v>2701.5750000000003</v>
      </c>
      <c r="M61" s="216">
        <v>523.80000000000007</v>
      </c>
      <c r="N61" s="216">
        <v>1723.2750000000001</v>
      </c>
      <c r="O61" s="216">
        <v>1454.4</v>
      </c>
      <c r="P61" s="216">
        <v>648.9</v>
      </c>
      <c r="Q61" s="216">
        <v>875.02499999999998</v>
      </c>
      <c r="R61" s="216">
        <v>435.82499999999999</v>
      </c>
      <c r="S61" s="216">
        <v>460.125</v>
      </c>
      <c r="T61" s="216">
        <v>396.45</v>
      </c>
      <c r="U61" s="216">
        <v>385.2</v>
      </c>
      <c r="V61" s="216">
        <v>226.35</v>
      </c>
      <c r="W61" s="216">
        <v>121.95</v>
      </c>
      <c r="X61" s="216">
        <v>100.35000000000001</v>
      </c>
      <c r="Y61" s="216">
        <v>355.95</v>
      </c>
      <c r="Z61" s="216">
        <v>0</v>
      </c>
      <c r="AA61" s="216">
        <v>0</v>
      </c>
      <c r="AB61" s="216">
        <v>0</v>
      </c>
      <c r="AC61" s="216">
        <v>0</v>
      </c>
      <c r="AD61" s="216">
        <v>0</v>
      </c>
      <c r="AE61" s="216">
        <v>1600</v>
      </c>
      <c r="AF61" s="216">
        <v>1900</v>
      </c>
      <c r="AG61" s="216">
        <v>3400</v>
      </c>
      <c r="AH61" s="216">
        <v>4000</v>
      </c>
      <c r="AI61" s="216">
        <v>5800</v>
      </c>
      <c r="AJ61" s="216">
        <v>7400</v>
      </c>
      <c r="AK61" s="216">
        <v>6100</v>
      </c>
      <c r="AL61" s="216">
        <v>9200</v>
      </c>
      <c r="AM61" s="216">
        <v>10900</v>
      </c>
      <c r="AN61" s="216">
        <v>11057.849999999999</v>
      </c>
      <c r="AO61" s="216">
        <v>22459.5</v>
      </c>
      <c r="AP61" s="216">
        <v>26738.325000000001</v>
      </c>
      <c r="AQ61" s="216">
        <v>35364.825000000004</v>
      </c>
      <c r="AR61" s="216">
        <v>37840</v>
      </c>
      <c r="AS61" s="216">
        <v>34015</v>
      </c>
      <c r="AT61" s="216">
        <v>41038</v>
      </c>
      <c r="AU61" s="216">
        <v>50341</v>
      </c>
      <c r="AV61" s="216">
        <v>70555</v>
      </c>
      <c r="AW61" s="216">
        <v>64831</v>
      </c>
      <c r="AX61" s="216">
        <v>67925</v>
      </c>
      <c r="AY61" s="216">
        <v>70901</v>
      </c>
      <c r="AZ61" s="216">
        <v>81029</v>
      </c>
      <c r="BA61" s="216">
        <v>85153</v>
      </c>
      <c r="BB61" s="216">
        <v>90818</v>
      </c>
      <c r="BC61" s="216">
        <v>66540</v>
      </c>
      <c r="BD61" s="216">
        <v>80828</v>
      </c>
      <c r="BE61" s="216">
        <v>89507</v>
      </c>
      <c r="BF61" s="216">
        <v>86603</v>
      </c>
      <c r="BG61" s="216">
        <v>84532</v>
      </c>
      <c r="BH61" s="216">
        <v>98676</v>
      </c>
      <c r="BI61" s="216">
        <v>115000</v>
      </c>
      <c r="BJ61" s="216">
        <v>122209</v>
      </c>
      <c r="BK61" s="216">
        <v>137636</v>
      </c>
      <c r="BL61" s="216">
        <v>163054</v>
      </c>
      <c r="BM61" s="216">
        <v>187328</v>
      </c>
      <c r="BN61" s="216">
        <v>241852</v>
      </c>
      <c r="BO61" s="216">
        <v>254206</v>
      </c>
      <c r="BP61" s="216">
        <v>225914</v>
      </c>
      <c r="BQ61" s="216">
        <v>297879</v>
      </c>
      <c r="BR61" s="216">
        <v>365539</v>
      </c>
      <c r="BS61" s="216">
        <v>335146</v>
      </c>
      <c r="BT61" s="216">
        <v>327798</v>
      </c>
      <c r="BU61" s="216">
        <v>357986</v>
      </c>
      <c r="BV61" s="216">
        <v>400675</v>
      </c>
      <c r="BW61" s="216">
        <v>636723</v>
      </c>
      <c r="BX61" s="217">
        <v>81089.017341040468</v>
      </c>
    </row>
    <row r="62" spans="1:76" ht="14.4" thickBot="1">
      <c r="A62" s="223">
        <v>95</v>
      </c>
      <c r="B62" s="219">
        <v>0</v>
      </c>
      <c r="C62" s="219">
        <v>0</v>
      </c>
      <c r="D62" s="219">
        <v>0</v>
      </c>
      <c r="E62" s="219">
        <v>0</v>
      </c>
      <c r="F62" s="219">
        <v>0</v>
      </c>
      <c r="G62" s="219">
        <v>0</v>
      </c>
      <c r="H62" s="219">
        <v>0</v>
      </c>
      <c r="I62" s="219">
        <v>0</v>
      </c>
      <c r="J62" s="219">
        <v>0</v>
      </c>
      <c r="K62" s="219">
        <v>0</v>
      </c>
      <c r="L62" s="219">
        <v>0</v>
      </c>
      <c r="M62" s="219">
        <v>0</v>
      </c>
      <c r="N62" s="219">
        <v>0</v>
      </c>
      <c r="O62" s="219">
        <v>0</v>
      </c>
      <c r="P62" s="219">
        <v>0</v>
      </c>
      <c r="Q62" s="219">
        <v>0</v>
      </c>
      <c r="R62" s="219">
        <v>0</v>
      </c>
      <c r="S62" s="219">
        <v>0</v>
      </c>
      <c r="T62" s="219">
        <v>0</v>
      </c>
      <c r="U62" s="219">
        <v>0</v>
      </c>
      <c r="V62" s="219">
        <v>0</v>
      </c>
      <c r="W62" s="219">
        <v>0</v>
      </c>
      <c r="X62" s="219">
        <v>0</v>
      </c>
      <c r="Y62" s="219">
        <v>0</v>
      </c>
      <c r="Z62" s="219">
        <v>271.8679245283019</v>
      </c>
      <c r="AA62" s="219">
        <v>623194.8113207547</v>
      </c>
      <c r="AB62" s="219">
        <v>1519030.1886792453</v>
      </c>
      <c r="AC62" s="219">
        <v>1688525.8301886793</v>
      </c>
      <c r="AD62" s="219">
        <v>1152873.6792452831</v>
      </c>
      <c r="AE62" s="219">
        <v>0</v>
      </c>
      <c r="AF62" s="219">
        <v>0</v>
      </c>
      <c r="AG62" s="219">
        <v>0</v>
      </c>
      <c r="AH62" s="219">
        <v>0</v>
      </c>
      <c r="AI62" s="219">
        <v>0</v>
      </c>
      <c r="AJ62" s="219">
        <v>0</v>
      </c>
      <c r="AK62" s="219">
        <v>0</v>
      </c>
      <c r="AL62" s="219">
        <v>0</v>
      </c>
      <c r="AM62" s="219">
        <v>0</v>
      </c>
      <c r="AN62" s="219">
        <v>0</v>
      </c>
      <c r="AO62" s="219">
        <v>0</v>
      </c>
      <c r="AP62" s="219">
        <v>0</v>
      </c>
      <c r="AQ62" s="219">
        <v>0</v>
      </c>
      <c r="AR62" s="219">
        <v>0</v>
      </c>
      <c r="AS62" s="219">
        <v>0</v>
      </c>
      <c r="AT62" s="219">
        <v>0</v>
      </c>
      <c r="AU62" s="219">
        <v>0</v>
      </c>
      <c r="AV62" s="219">
        <v>0</v>
      </c>
      <c r="AW62" s="219">
        <v>0</v>
      </c>
      <c r="AX62" s="219">
        <v>0</v>
      </c>
      <c r="AY62" s="219">
        <v>0</v>
      </c>
      <c r="AZ62" s="219">
        <v>0</v>
      </c>
      <c r="BA62" s="219">
        <v>0</v>
      </c>
      <c r="BB62" s="219">
        <v>0</v>
      </c>
      <c r="BC62" s="219">
        <v>0</v>
      </c>
      <c r="BD62" s="219">
        <v>0</v>
      </c>
      <c r="BE62" s="219">
        <v>0</v>
      </c>
      <c r="BF62" s="219">
        <v>0</v>
      </c>
      <c r="BG62" s="219">
        <v>0</v>
      </c>
      <c r="BH62" s="219">
        <v>0</v>
      </c>
      <c r="BI62" s="219">
        <v>0</v>
      </c>
      <c r="BJ62" s="219">
        <v>0</v>
      </c>
      <c r="BK62" s="219">
        <v>0</v>
      </c>
      <c r="BL62" s="219">
        <v>0</v>
      </c>
      <c r="BM62" s="219">
        <v>0</v>
      </c>
      <c r="BN62" s="219">
        <v>0</v>
      </c>
      <c r="BO62" s="219">
        <v>0</v>
      </c>
      <c r="BP62" s="219">
        <v>0</v>
      </c>
      <c r="BQ62" s="219">
        <v>0</v>
      </c>
      <c r="BR62" s="219">
        <v>0</v>
      </c>
      <c r="BS62" s="219">
        <v>0</v>
      </c>
      <c r="BT62" s="219">
        <v>0</v>
      </c>
      <c r="BU62" s="219">
        <v>0</v>
      </c>
      <c r="BV62" s="219">
        <v>0</v>
      </c>
      <c r="BW62" s="219">
        <v>0</v>
      </c>
      <c r="BX62" s="224">
        <v>0</v>
      </c>
    </row>
    <row r="64" spans="1:76" ht="18">
      <c r="A64" s="203" t="s">
        <v>434</v>
      </c>
    </row>
    <row r="65" spans="1:1" ht="19.8">
      <c r="A65" s="221" t="s">
        <v>435</v>
      </c>
    </row>
    <row r="67" spans="1:1" ht="18">
      <c r="A67" s="203" t="s">
        <v>436</v>
      </c>
    </row>
    <row r="68" spans="1:1" ht="19.8">
      <c r="A68" s="221" t="s">
        <v>432</v>
      </c>
    </row>
  </sheetData>
  <phoneticPr fontId="3"/>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2"/>
  <sheetViews>
    <sheetView zoomScale="125" workbookViewId="0">
      <pane xSplit="1" ySplit="3" topLeftCell="AJ4" activePane="bottomRight" state="frozen"/>
      <selection pane="topRight" activeCell="B1" sqref="B1"/>
      <selection pane="bottomLeft" activeCell="A4" sqref="A4"/>
      <selection pane="bottomRight" activeCell="AU12" sqref="AU12"/>
    </sheetView>
  </sheetViews>
  <sheetFormatPr defaultColWidth="13" defaultRowHeight="13.2"/>
  <cols>
    <col min="1" max="1" width="22.88671875" customWidth="1"/>
    <col min="2" max="23" width="9.33203125" customWidth="1"/>
  </cols>
  <sheetData>
    <row r="1" spans="1:63">
      <c r="A1" t="s">
        <v>224</v>
      </c>
    </row>
    <row r="3" spans="1:63" ht="13.8" thickBot="1">
      <c r="A3" s="2"/>
      <c r="B3" s="109">
        <v>1897</v>
      </c>
      <c r="C3" s="108">
        <v>1898</v>
      </c>
      <c r="D3" s="108">
        <v>1899</v>
      </c>
      <c r="E3" s="108">
        <v>1900</v>
      </c>
      <c r="F3" s="108">
        <v>1901</v>
      </c>
      <c r="G3" s="108">
        <v>1902</v>
      </c>
      <c r="H3" s="108">
        <v>1903</v>
      </c>
      <c r="I3" s="108">
        <v>1904</v>
      </c>
      <c r="J3" s="108">
        <v>1905</v>
      </c>
      <c r="K3" s="108">
        <v>1906</v>
      </c>
      <c r="L3" s="108">
        <v>1907</v>
      </c>
      <c r="M3" s="108">
        <v>1908</v>
      </c>
      <c r="N3" s="108">
        <v>1909</v>
      </c>
      <c r="O3" s="108">
        <v>1910</v>
      </c>
      <c r="P3" s="108">
        <v>1911</v>
      </c>
      <c r="Q3" s="108">
        <v>1912</v>
      </c>
      <c r="R3" s="108">
        <v>1913</v>
      </c>
      <c r="S3" s="108">
        <v>1914</v>
      </c>
      <c r="T3" s="112" t="s">
        <v>58</v>
      </c>
      <c r="U3" s="108">
        <v>1915</v>
      </c>
      <c r="V3" s="108">
        <v>1916</v>
      </c>
      <c r="W3" s="108">
        <v>1917</v>
      </c>
      <c r="Y3" s="2"/>
      <c r="Z3" s="34" t="s">
        <v>354</v>
      </c>
      <c r="AA3" s="34" t="s">
        <v>355</v>
      </c>
      <c r="AB3" s="34" t="s">
        <v>356</v>
      </c>
      <c r="AC3" s="84" t="s">
        <v>357</v>
      </c>
      <c r="AD3" s="84" t="s">
        <v>358</v>
      </c>
      <c r="AE3" s="84" t="s">
        <v>359</v>
      </c>
      <c r="AF3" t="s">
        <v>32</v>
      </c>
      <c r="AG3" s="56" t="s">
        <v>1</v>
      </c>
      <c r="AH3" s="56" t="s">
        <v>7</v>
      </c>
      <c r="AI3" s="56" t="s">
        <v>5</v>
      </c>
      <c r="AJ3" s="56" t="s">
        <v>33</v>
      </c>
      <c r="AK3" s="56" t="s">
        <v>3</v>
      </c>
      <c r="AL3" s="56" t="s">
        <v>14</v>
      </c>
      <c r="AM3" s="56" t="s">
        <v>63</v>
      </c>
      <c r="AN3" s="56" t="s">
        <v>36</v>
      </c>
      <c r="AO3" s="56" t="s">
        <v>35</v>
      </c>
      <c r="AP3" s="56" t="s">
        <v>34</v>
      </c>
      <c r="AQ3" s="56" t="s">
        <v>18</v>
      </c>
      <c r="AR3" s="56" t="s">
        <v>37</v>
      </c>
      <c r="AS3" s="56" t="s">
        <v>68</v>
      </c>
      <c r="AT3" s="56" t="s">
        <v>13</v>
      </c>
      <c r="AU3" s="56" t="s">
        <v>26</v>
      </c>
      <c r="AV3" s="56" t="s">
        <v>12</v>
      </c>
      <c r="AW3" s="56" t="s">
        <v>15</v>
      </c>
      <c r="AX3" s="56" t="s">
        <v>16</v>
      </c>
      <c r="AY3" s="56" t="s">
        <v>11</v>
      </c>
      <c r="AZ3" s="56" t="s">
        <v>22</v>
      </c>
      <c r="BA3" s="56" t="s">
        <v>38</v>
      </c>
      <c r="BB3" s="56" t="s">
        <v>23</v>
      </c>
      <c r="BC3" s="56" t="s">
        <v>74</v>
      </c>
      <c r="BD3" s="56" t="s">
        <v>19</v>
      </c>
      <c r="BE3" s="56" t="s">
        <v>21</v>
      </c>
      <c r="BF3" s="56" t="s">
        <v>77</v>
      </c>
      <c r="BG3" s="56" t="s">
        <v>8</v>
      </c>
      <c r="BH3" s="56" t="s">
        <v>24</v>
      </c>
      <c r="BI3" s="56" t="s">
        <v>25</v>
      </c>
      <c r="BJ3" s="107" t="s">
        <v>9</v>
      </c>
      <c r="BK3" s="108" t="s">
        <v>10</v>
      </c>
    </row>
    <row r="4" spans="1:63" ht="13.8" thickBot="1">
      <c r="A4" t="s">
        <v>59</v>
      </c>
      <c r="B4" s="1">
        <v>179871</v>
      </c>
      <c r="C4">
        <v>202198</v>
      </c>
      <c r="D4">
        <v>230871</v>
      </c>
      <c r="E4">
        <v>216853</v>
      </c>
      <c r="F4">
        <v>210954</v>
      </c>
      <c r="G4">
        <v>208472</v>
      </c>
      <c r="H4">
        <v>241897</v>
      </c>
      <c r="I4">
        <v>228155</v>
      </c>
      <c r="J4">
        <v>240411</v>
      </c>
      <c r="K4">
        <v>298422</v>
      </c>
      <c r="L4">
        <v>337367</v>
      </c>
      <c r="M4">
        <v>348426</v>
      </c>
      <c r="N4">
        <v>363263</v>
      </c>
      <c r="O4">
        <v>449794</v>
      </c>
      <c r="P4">
        <v>487780</v>
      </c>
      <c r="Q4">
        <v>532346</v>
      </c>
      <c r="R4">
        <v>652209</v>
      </c>
      <c r="S4">
        <v>429724</v>
      </c>
      <c r="T4" s="105">
        <f>RANK(S4,$S$4:$S$33,0)</f>
        <v>1</v>
      </c>
      <c r="U4">
        <v>25012</v>
      </c>
      <c r="V4">
        <v>9762</v>
      </c>
      <c r="W4">
        <v>9105</v>
      </c>
      <c r="Y4" s="109">
        <v>1897</v>
      </c>
      <c r="Z4" s="150">
        <f>+AF4+AG4+AJ4+AK4+AM4+AO4+AP4+AS4+AT4+AU4+AV4+AW4+AX4+AY4+BA4+BC4+BD4+BE4+BH4+BI4</f>
        <v>409389</v>
      </c>
      <c r="AA4" s="150">
        <f>+AH4+BB4</f>
        <v>49328</v>
      </c>
      <c r="AB4" s="150">
        <f>+AI4+AQ4+AZ4+BG4</f>
        <v>48361</v>
      </c>
      <c r="AC4" s="150">
        <f>+AN4+AR4</f>
        <v>24846</v>
      </c>
      <c r="AD4" s="150"/>
      <c r="AE4" s="150">
        <f>+AL4</f>
        <v>24091</v>
      </c>
      <c r="AF4" s="1">
        <v>179871</v>
      </c>
      <c r="AG4" s="1">
        <v>104321</v>
      </c>
      <c r="AH4" s="1">
        <v>48092</v>
      </c>
      <c r="AI4" s="1">
        <v>39244</v>
      </c>
      <c r="AJ4" s="1">
        <v>25037</v>
      </c>
      <c r="AK4" s="1">
        <v>24685</v>
      </c>
      <c r="AL4" s="1">
        <v>24091</v>
      </c>
      <c r="AM4" s="1">
        <v>19301</v>
      </c>
      <c r="AN4" s="1">
        <v>18650</v>
      </c>
      <c r="AO4" s="1">
        <v>17409</v>
      </c>
      <c r="AP4" s="1">
        <v>10559</v>
      </c>
      <c r="AQ4" s="1">
        <v>7540</v>
      </c>
      <c r="AR4" s="1">
        <v>6196</v>
      </c>
      <c r="AS4" s="1">
        <v>5863</v>
      </c>
      <c r="AT4" s="1">
        <v>5377</v>
      </c>
      <c r="AU4" s="1">
        <v>4741</v>
      </c>
      <c r="AV4" s="1">
        <v>4074</v>
      </c>
      <c r="AW4" s="1">
        <v>2005</v>
      </c>
      <c r="AX4" s="1">
        <v>1977</v>
      </c>
      <c r="AY4" s="1">
        <v>1884</v>
      </c>
      <c r="AZ4" s="1">
        <v>1577</v>
      </c>
      <c r="BA4" s="1">
        <v>1352</v>
      </c>
      <c r="BB4" s="1">
        <v>1236</v>
      </c>
      <c r="BC4" s="1">
        <v>895</v>
      </c>
      <c r="BD4" s="1">
        <v>38</v>
      </c>
      <c r="BE4" s="13"/>
      <c r="BF4" s="13"/>
      <c r="BG4" s="13"/>
      <c r="BH4" s="13"/>
      <c r="BI4" s="13"/>
      <c r="BJ4" s="19">
        <v>3979</v>
      </c>
      <c r="BK4" s="23">
        <v>559998</v>
      </c>
    </row>
    <row r="5" spans="1:63" ht="13.8" thickBot="1">
      <c r="A5" s="56" t="s">
        <v>1</v>
      </c>
      <c r="B5" s="1">
        <v>104321</v>
      </c>
      <c r="C5">
        <v>115295</v>
      </c>
      <c r="D5">
        <v>129544</v>
      </c>
      <c r="E5">
        <v>127144</v>
      </c>
      <c r="F5">
        <v>102967</v>
      </c>
      <c r="G5">
        <v>99224</v>
      </c>
      <c r="H5">
        <v>113871</v>
      </c>
      <c r="I5">
        <v>103391</v>
      </c>
      <c r="J5">
        <v>97410</v>
      </c>
      <c r="K5">
        <v>105726</v>
      </c>
      <c r="L5">
        <v>114935</v>
      </c>
      <c r="M5">
        <v>120286</v>
      </c>
      <c r="N5">
        <v>127946</v>
      </c>
      <c r="O5">
        <v>153847</v>
      </c>
      <c r="P5">
        <v>155081</v>
      </c>
      <c r="Q5">
        <v>142356</v>
      </c>
      <c r="R5">
        <v>173012</v>
      </c>
      <c r="S5">
        <v>171143</v>
      </c>
      <c r="T5" s="105">
        <f t="shared" ref="T5:T31" si="0">RANK(S5,$S$4:$S$33,0)</f>
        <v>2</v>
      </c>
      <c r="U5">
        <v>287385</v>
      </c>
      <c r="V5">
        <v>656292</v>
      </c>
      <c r="W5">
        <v>797754</v>
      </c>
      <c r="Y5" s="108">
        <v>1898</v>
      </c>
      <c r="Z5" s="150">
        <f t="shared" ref="Z5:Z25" si="1">+AF5+AG5+AJ5+AK5+AM5+AO5+AP5+AS5+AT5+AU5+AV5+AW5+AX5+AY5+BA5+BC5+BD5+BE5+BH5+BI5</f>
        <v>459189</v>
      </c>
      <c r="AA5" s="150">
        <f t="shared" ref="AA5:AA25" si="2">+AH5+BB5</f>
        <v>51337</v>
      </c>
      <c r="AB5" s="150">
        <f t="shared" ref="AB5:AB25" si="3">+AI5+AQ5+AZ5+BG5</f>
        <v>50564</v>
      </c>
      <c r="AC5" s="150">
        <f t="shared" ref="AC5:AC25" si="4">+AN5+AR5</f>
        <v>28418</v>
      </c>
      <c r="AD5" s="151"/>
      <c r="AE5" s="150">
        <f t="shared" ref="AE5:AE25" si="5">+AL5</f>
        <v>22636</v>
      </c>
      <c r="AF5">
        <v>202198</v>
      </c>
      <c r="AG5">
        <v>115295</v>
      </c>
      <c r="AH5">
        <v>50059</v>
      </c>
      <c r="AI5">
        <v>40293</v>
      </c>
      <c r="AJ5">
        <v>23608</v>
      </c>
      <c r="AK5">
        <v>27110</v>
      </c>
      <c r="AL5">
        <v>22636</v>
      </c>
      <c r="AM5">
        <v>23925</v>
      </c>
      <c r="AN5">
        <v>21551</v>
      </c>
      <c r="AO5">
        <v>19113</v>
      </c>
      <c r="AP5">
        <v>10171</v>
      </c>
      <c r="AQ5">
        <v>8062</v>
      </c>
      <c r="AR5">
        <v>6867</v>
      </c>
      <c r="AS5">
        <v>9777</v>
      </c>
      <c r="AT5">
        <v>5394</v>
      </c>
      <c r="AU5">
        <v>5851</v>
      </c>
      <c r="AV5">
        <v>4121</v>
      </c>
      <c r="AW5">
        <v>3250</v>
      </c>
      <c r="AX5">
        <v>1451</v>
      </c>
      <c r="AY5">
        <v>5249</v>
      </c>
      <c r="AZ5">
        <v>2209</v>
      </c>
      <c r="BA5">
        <v>1874</v>
      </c>
      <c r="BB5">
        <v>1278</v>
      </c>
      <c r="BC5">
        <v>723</v>
      </c>
      <c r="BD5">
        <v>79</v>
      </c>
      <c r="BE5" s="9"/>
      <c r="BF5" s="9"/>
      <c r="BG5" s="9"/>
      <c r="BH5" s="9"/>
      <c r="BI5" s="9"/>
      <c r="BJ5" s="17">
        <v>5316</v>
      </c>
      <c r="BK5" s="2">
        <v>617459</v>
      </c>
    </row>
    <row r="6" spans="1:63" ht="13.8" thickBot="1">
      <c r="A6" s="56" t="s">
        <v>7</v>
      </c>
      <c r="B6" s="1">
        <v>48092</v>
      </c>
      <c r="C6">
        <v>50059</v>
      </c>
      <c r="D6">
        <v>43772</v>
      </c>
      <c r="E6">
        <v>44170</v>
      </c>
      <c r="F6">
        <v>34921</v>
      </c>
      <c r="G6">
        <v>39949</v>
      </c>
      <c r="H6">
        <v>63168</v>
      </c>
      <c r="I6">
        <v>62926</v>
      </c>
      <c r="J6">
        <v>40836</v>
      </c>
      <c r="K6">
        <v>47450</v>
      </c>
      <c r="L6">
        <v>55587</v>
      </c>
      <c r="M6">
        <v>79215</v>
      </c>
      <c r="N6">
        <v>57854</v>
      </c>
      <c r="O6">
        <v>74441</v>
      </c>
      <c r="P6">
        <v>102488</v>
      </c>
      <c r="Q6">
        <v>87430</v>
      </c>
      <c r="R6">
        <v>79093</v>
      </c>
      <c r="S6">
        <v>80163</v>
      </c>
      <c r="T6" s="105">
        <f t="shared" si="0"/>
        <v>4</v>
      </c>
      <c r="U6">
        <v>258715</v>
      </c>
      <c r="V6">
        <v>701580</v>
      </c>
      <c r="W6">
        <v>705816</v>
      </c>
      <c r="Y6" s="108">
        <v>1899</v>
      </c>
      <c r="Z6" s="150">
        <f t="shared" si="1"/>
        <v>506318</v>
      </c>
      <c r="AA6" s="150">
        <f t="shared" si="2"/>
        <v>44333</v>
      </c>
      <c r="AB6" s="150">
        <f t="shared" si="3"/>
        <v>52106</v>
      </c>
      <c r="AC6" s="150">
        <f t="shared" si="4"/>
        <v>28859</v>
      </c>
      <c r="AD6" s="151"/>
      <c r="AE6" s="150">
        <f t="shared" si="5"/>
        <v>12998</v>
      </c>
      <c r="AF6">
        <v>230871</v>
      </c>
      <c r="AG6">
        <v>129544</v>
      </c>
      <c r="AH6">
        <v>43772</v>
      </c>
      <c r="AI6">
        <v>43515</v>
      </c>
      <c r="AJ6">
        <v>17976</v>
      </c>
      <c r="AK6">
        <v>28481</v>
      </c>
      <c r="AL6">
        <v>12998</v>
      </c>
      <c r="AM6">
        <v>30717</v>
      </c>
      <c r="AN6">
        <v>21696</v>
      </c>
      <c r="AO6">
        <v>18439</v>
      </c>
      <c r="AP6">
        <v>9261</v>
      </c>
      <c r="AQ6">
        <v>6996</v>
      </c>
      <c r="AR6">
        <v>7163</v>
      </c>
      <c r="AS6">
        <v>11414</v>
      </c>
      <c r="AT6">
        <v>5620</v>
      </c>
      <c r="AU6">
        <v>7033</v>
      </c>
      <c r="AV6">
        <v>6030</v>
      </c>
      <c r="AW6">
        <v>3137</v>
      </c>
      <c r="AX6">
        <v>1649</v>
      </c>
      <c r="AY6">
        <v>3061</v>
      </c>
      <c r="AZ6">
        <v>1595</v>
      </c>
      <c r="BA6">
        <v>2061</v>
      </c>
      <c r="BB6">
        <v>561</v>
      </c>
      <c r="BC6">
        <v>916</v>
      </c>
      <c r="BD6">
        <v>108</v>
      </c>
      <c r="BE6" s="9"/>
      <c r="BF6" s="9"/>
      <c r="BG6" s="9"/>
      <c r="BH6" s="9"/>
      <c r="BI6" s="9"/>
      <c r="BJ6" s="17">
        <v>5871</v>
      </c>
      <c r="BK6" s="2">
        <v>650485</v>
      </c>
    </row>
    <row r="7" spans="1:63" ht="13.8" thickBot="1">
      <c r="A7" s="56" t="s">
        <v>5</v>
      </c>
      <c r="B7" s="1">
        <v>39244</v>
      </c>
      <c r="C7">
        <v>40293</v>
      </c>
      <c r="D7">
        <v>43515</v>
      </c>
      <c r="E7">
        <v>45945</v>
      </c>
      <c r="F7">
        <v>46903</v>
      </c>
      <c r="G7">
        <v>52177</v>
      </c>
      <c r="H7">
        <v>56498</v>
      </c>
      <c r="I7">
        <v>52455</v>
      </c>
      <c r="J7">
        <v>60549</v>
      </c>
      <c r="K7">
        <v>97427</v>
      </c>
      <c r="L7">
        <v>89742</v>
      </c>
      <c r="M7">
        <v>93344</v>
      </c>
      <c r="N7">
        <v>74607</v>
      </c>
      <c r="O7">
        <v>78813</v>
      </c>
      <c r="P7">
        <v>82311</v>
      </c>
      <c r="Q7">
        <v>76254</v>
      </c>
      <c r="R7">
        <v>84054</v>
      </c>
      <c r="S7">
        <v>89558</v>
      </c>
      <c r="T7" s="105">
        <f t="shared" si="0"/>
        <v>3</v>
      </c>
      <c r="U7">
        <v>119506</v>
      </c>
      <c r="V7">
        <v>154808</v>
      </c>
      <c r="W7">
        <v>13962</v>
      </c>
      <c r="Y7" s="108">
        <v>1900</v>
      </c>
      <c r="Z7" s="150">
        <f t="shared" si="1"/>
        <v>481467</v>
      </c>
      <c r="AA7" s="150">
        <f t="shared" si="2"/>
        <v>44170</v>
      </c>
      <c r="AB7" s="150">
        <f t="shared" si="3"/>
        <v>54600</v>
      </c>
      <c r="AC7" s="150">
        <f t="shared" si="4"/>
        <v>28118</v>
      </c>
      <c r="AD7" s="151"/>
      <c r="AE7" s="150">
        <f t="shared" si="5"/>
        <v>11963</v>
      </c>
      <c r="AF7">
        <v>216853</v>
      </c>
      <c r="AG7">
        <v>127144</v>
      </c>
      <c r="AH7">
        <v>44170</v>
      </c>
      <c r="AI7">
        <v>45945</v>
      </c>
      <c r="AJ7">
        <v>9086</v>
      </c>
      <c r="AK7">
        <v>31445</v>
      </c>
      <c r="AL7">
        <v>11963</v>
      </c>
      <c r="AM7">
        <v>26983</v>
      </c>
      <c r="AN7">
        <v>20413</v>
      </c>
      <c r="AO7">
        <v>20016</v>
      </c>
      <c r="AP7">
        <v>8935</v>
      </c>
      <c r="AQ7">
        <v>5840</v>
      </c>
      <c r="AR7">
        <v>7705</v>
      </c>
      <c r="AS7">
        <v>8822</v>
      </c>
      <c r="AT7">
        <v>5848</v>
      </c>
      <c r="AU7">
        <v>6199</v>
      </c>
      <c r="AV7">
        <v>5172</v>
      </c>
      <c r="AW7">
        <v>4876</v>
      </c>
      <c r="AX7">
        <v>1451</v>
      </c>
      <c r="AY7">
        <v>5900</v>
      </c>
      <c r="AZ7">
        <v>2116</v>
      </c>
      <c r="BA7">
        <v>1590</v>
      </c>
      <c r="BC7">
        <v>761</v>
      </c>
      <c r="BD7">
        <v>386</v>
      </c>
      <c r="BE7" s="9"/>
      <c r="BF7" s="9"/>
      <c r="BG7">
        <v>699</v>
      </c>
      <c r="BH7" s="9"/>
      <c r="BI7" s="9"/>
      <c r="BJ7" s="17">
        <v>6056</v>
      </c>
      <c r="BK7" s="14">
        <v>626375</v>
      </c>
    </row>
    <row r="8" spans="1:63" ht="13.8" thickBot="1">
      <c r="A8" s="56" t="s">
        <v>60</v>
      </c>
      <c r="B8" s="1">
        <v>25037</v>
      </c>
      <c r="C8">
        <v>23608</v>
      </c>
      <c r="D8">
        <v>17976</v>
      </c>
      <c r="E8">
        <v>9086</v>
      </c>
      <c r="F8">
        <v>8883</v>
      </c>
      <c r="G8">
        <v>6889</v>
      </c>
      <c r="H8">
        <v>5945</v>
      </c>
      <c r="I8">
        <v>6649</v>
      </c>
      <c r="J8">
        <v>7376</v>
      </c>
      <c r="K8">
        <v>7209</v>
      </c>
      <c r="L8">
        <v>9030</v>
      </c>
      <c r="M8">
        <v>8073</v>
      </c>
      <c r="N8">
        <v>6726</v>
      </c>
      <c r="O8">
        <v>7093</v>
      </c>
      <c r="P8">
        <v>7052</v>
      </c>
      <c r="Q8">
        <v>7860</v>
      </c>
      <c r="R8">
        <v>8874</v>
      </c>
      <c r="S8">
        <v>6178</v>
      </c>
      <c r="T8" s="105">
        <f t="shared" si="0"/>
        <v>18</v>
      </c>
      <c r="U8" s="9" t="s">
        <v>17</v>
      </c>
      <c r="V8" s="9" t="s">
        <v>17</v>
      </c>
      <c r="W8" s="9" t="s">
        <v>17</v>
      </c>
      <c r="Y8" s="108">
        <v>1901</v>
      </c>
      <c r="Z8" s="150">
        <f t="shared" si="1"/>
        <v>442831</v>
      </c>
      <c r="AA8" s="150">
        <f t="shared" si="2"/>
        <v>35162</v>
      </c>
      <c r="AB8" s="150">
        <f t="shared" si="3"/>
        <v>58661</v>
      </c>
      <c r="AC8" s="150">
        <f t="shared" si="4"/>
        <v>33556</v>
      </c>
      <c r="AD8" s="151"/>
      <c r="AE8" s="150">
        <f t="shared" si="5"/>
        <v>18299</v>
      </c>
      <c r="AF8">
        <v>210954</v>
      </c>
      <c r="AG8">
        <v>102967</v>
      </c>
      <c r="AH8">
        <v>34921</v>
      </c>
      <c r="AI8">
        <v>46903</v>
      </c>
      <c r="AJ8">
        <v>8883</v>
      </c>
      <c r="AK8">
        <v>27792</v>
      </c>
      <c r="AL8">
        <v>18299</v>
      </c>
      <c r="AM8">
        <v>24901</v>
      </c>
      <c r="AN8">
        <v>25482</v>
      </c>
      <c r="AO8">
        <v>22032</v>
      </c>
      <c r="AP8">
        <v>10231</v>
      </c>
      <c r="AQ8">
        <v>7969</v>
      </c>
      <c r="AR8">
        <v>8074</v>
      </c>
      <c r="AS8">
        <v>8550</v>
      </c>
      <c r="AT8">
        <v>6159</v>
      </c>
      <c r="AU8">
        <v>5796</v>
      </c>
      <c r="AV8">
        <v>3387</v>
      </c>
      <c r="AW8">
        <v>1988</v>
      </c>
      <c r="AX8">
        <v>1641</v>
      </c>
      <c r="AY8">
        <v>4568</v>
      </c>
      <c r="AZ8">
        <v>2952</v>
      </c>
      <c r="BA8">
        <v>2158</v>
      </c>
      <c r="BB8">
        <v>241</v>
      </c>
      <c r="BC8">
        <v>723</v>
      </c>
      <c r="BD8">
        <v>72</v>
      </c>
      <c r="BE8">
        <v>29</v>
      </c>
      <c r="BF8" s="9"/>
      <c r="BG8">
        <v>837</v>
      </c>
      <c r="BH8" s="9"/>
      <c r="BI8" s="9"/>
      <c r="BJ8" s="17">
        <v>4916</v>
      </c>
      <c r="BK8" s="14">
        <v>593425</v>
      </c>
    </row>
    <row r="9" spans="1:63" ht="13.8" thickBot="1">
      <c r="A9" s="56" t="s">
        <v>61</v>
      </c>
      <c r="B9" s="1">
        <v>24685</v>
      </c>
      <c r="C9">
        <v>27110</v>
      </c>
      <c r="D9">
        <v>28481</v>
      </c>
      <c r="E9">
        <v>31445</v>
      </c>
      <c r="F9">
        <v>27792</v>
      </c>
      <c r="G9">
        <v>26883</v>
      </c>
      <c r="H9">
        <v>27913</v>
      </c>
      <c r="I9">
        <v>26548</v>
      </c>
      <c r="J9">
        <v>26131</v>
      </c>
      <c r="K9">
        <v>28717</v>
      </c>
      <c r="L9">
        <v>29420</v>
      </c>
      <c r="M9">
        <v>36288</v>
      </c>
      <c r="N9">
        <v>49547</v>
      </c>
      <c r="O9">
        <v>60973</v>
      </c>
      <c r="P9">
        <v>56781</v>
      </c>
      <c r="Q9">
        <v>56343</v>
      </c>
      <c r="R9">
        <v>56990</v>
      </c>
      <c r="S9">
        <v>43898</v>
      </c>
      <c r="T9" s="105">
        <f t="shared" si="0"/>
        <v>6</v>
      </c>
      <c r="U9">
        <v>29809</v>
      </c>
      <c r="V9">
        <v>131468</v>
      </c>
      <c r="W9">
        <v>229943</v>
      </c>
      <c r="Y9" s="108">
        <v>1902</v>
      </c>
      <c r="Z9" s="150">
        <f t="shared" si="1"/>
        <v>436476</v>
      </c>
      <c r="AA9" s="150">
        <f t="shared" si="2"/>
        <v>40840</v>
      </c>
      <c r="AB9" s="150">
        <f t="shared" si="3"/>
        <v>69010</v>
      </c>
      <c r="AC9" s="150">
        <f t="shared" si="4"/>
        <v>31030</v>
      </c>
      <c r="AD9" s="151"/>
      <c r="AE9" s="150">
        <f t="shared" si="5"/>
        <v>15153</v>
      </c>
      <c r="AF9">
        <v>208472</v>
      </c>
      <c r="AG9">
        <v>99224</v>
      </c>
      <c r="AH9">
        <v>39949</v>
      </c>
      <c r="AI9">
        <v>52177</v>
      </c>
      <c r="AJ9">
        <v>6889</v>
      </c>
      <c r="AK9">
        <v>26883</v>
      </c>
      <c r="AL9">
        <v>15153</v>
      </c>
      <c r="AM9">
        <v>23962</v>
      </c>
      <c r="AN9">
        <v>23486</v>
      </c>
      <c r="AO9">
        <v>22633</v>
      </c>
      <c r="AP9">
        <v>9406</v>
      </c>
      <c r="AQ9">
        <v>10790</v>
      </c>
      <c r="AR9">
        <v>7544</v>
      </c>
      <c r="AS9">
        <v>11417</v>
      </c>
      <c r="AT9">
        <v>5095</v>
      </c>
      <c r="AU9">
        <v>6932</v>
      </c>
      <c r="AV9">
        <v>3508</v>
      </c>
      <c r="AW9">
        <v>3237</v>
      </c>
      <c r="AX9">
        <v>1915</v>
      </c>
      <c r="AY9">
        <v>4271</v>
      </c>
      <c r="AZ9">
        <v>2384</v>
      </c>
      <c r="BA9">
        <v>1601</v>
      </c>
      <c r="BB9">
        <v>891</v>
      </c>
      <c r="BC9">
        <v>922</v>
      </c>
      <c r="BD9">
        <v>107</v>
      </c>
      <c r="BE9">
        <v>2</v>
      </c>
      <c r="BF9" s="9"/>
      <c r="BG9">
        <v>3659</v>
      </c>
      <c r="BH9" s="9"/>
      <c r="BI9" s="9"/>
      <c r="BJ9" s="17">
        <v>6642</v>
      </c>
      <c r="BK9" s="2">
        <v>599151</v>
      </c>
    </row>
    <row r="10" spans="1:63" ht="13.8" thickBot="1">
      <c r="A10" s="56" t="s">
        <v>62</v>
      </c>
      <c r="B10" s="1">
        <v>24091</v>
      </c>
      <c r="C10">
        <v>22636</v>
      </c>
      <c r="D10">
        <v>12998</v>
      </c>
      <c r="E10">
        <v>11963</v>
      </c>
      <c r="F10">
        <v>18299</v>
      </c>
      <c r="G10">
        <v>15153</v>
      </c>
      <c r="H10">
        <v>10216</v>
      </c>
      <c r="I10">
        <v>16066</v>
      </c>
      <c r="J10">
        <v>8882</v>
      </c>
      <c r="K10">
        <v>12219</v>
      </c>
      <c r="L10">
        <v>12262</v>
      </c>
      <c r="M10">
        <v>13794</v>
      </c>
      <c r="N10">
        <v>9979</v>
      </c>
      <c r="O10">
        <v>10145</v>
      </c>
      <c r="P10">
        <v>7834</v>
      </c>
      <c r="Q10">
        <v>3122</v>
      </c>
      <c r="R10">
        <v>5939</v>
      </c>
      <c r="S10">
        <v>7496</v>
      </c>
      <c r="T10" s="105">
        <f t="shared" si="0"/>
        <v>15</v>
      </c>
      <c r="U10" s="9" t="s">
        <v>17</v>
      </c>
      <c r="V10" s="9" t="s">
        <v>17</v>
      </c>
      <c r="W10" s="9" t="s">
        <v>17</v>
      </c>
      <c r="Y10" s="108">
        <v>1903</v>
      </c>
      <c r="Z10" s="150">
        <f t="shared" si="1"/>
        <v>493034</v>
      </c>
      <c r="AA10" s="150">
        <f t="shared" si="2"/>
        <v>64919</v>
      </c>
      <c r="AB10" s="150">
        <f t="shared" si="3"/>
        <v>72528</v>
      </c>
      <c r="AC10" s="150">
        <f t="shared" si="4"/>
        <v>33864</v>
      </c>
      <c r="AD10" s="151"/>
      <c r="AE10" s="150">
        <f t="shared" si="5"/>
        <v>10216</v>
      </c>
      <c r="AF10">
        <v>241897</v>
      </c>
      <c r="AG10">
        <v>113871</v>
      </c>
      <c r="AH10">
        <v>63168</v>
      </c>
      <c r="AI10">
        <v>56498</v>
      </c>
      <c r="AJ10">
        <v>5945</v>
      </c>
      <c r="AK10">
        <v>27913</v>
      </c>
      <c r="AL10">
        <v>10216</v>
      </c>
      <c r="AM10">
        <v>27098</v>
      </c>
      <c r="AN10">
        <v>26480</v>
      </c>
      <c r="AO10">
        <v>22616</v>
      </c>
      <c r="AP10">
        <v>11221</v>
      </c>
      <c r="AQ10">
        <v>9615</v>
      </c>
      <c r="AR10">
        <v>7384</v>
      </c>
      <c r="AS10">
        <v>10580</v>
      </c>
      <c r="AT10">
        <v>7307</v>
      </c>
      <c r="AU10">
        <v>5099</v>
      </c>
      <c r="AV10">
        <v>4743</v>
      </c>
      <c r="AW10">
        <v>3378</v>
      </c>
      <c r="AX10">
        <v>3004</v>
      </c>
      <c r="AY10">
        <v>5812</v>
      </c>
      <c r="AZ10">
        <v>2993</v>
      </c>
      <c r="BA10">
        <v>1685</v>
      </c>
      <c r="BB10">
        <v>1751</v>
      </c>
      <c r="BC10">
        <v>721</v>
      </c>
      <c r="BD10">
        <v>144</v>
      </c>
      <c r="BE10" s="9"/>
      <c r="BF10" s="9"/>
      <c r="BG10">
        <v>3422</v>
      </c>
      <c r="BH10" s="9"/>
      <c r="BI10" s="9"/>
      <c r="BJ10" s="17">
        <v>7110</v>
      </c>
      <c r="BK10" s="14">
        <v>681671</v>
      </c>
    </row>
    <row r="11" spans="1:63" ht="13.8" thickBot="1">
      <c r="A11" s="56" t="s">
        <v>63</v>
      </c>
      <c r="B11" s="1">
        <v>19301</v>
      </c>
      <c r="C11">
        <v>23925</v>
      </c>
      <c r="D11">
        <v>30717</v>
      </c>
      <c r="E11">
        <v>26983</v>
      </c>
      <c r="F11">
        <v>24901</v>
      </c>
      <c r="G11">
        <v>23962</v>
      </c>
      <c r="H11">
        <v>27098</v>
      </c>
      <c r="I11">
        <v>21429</v>
      </c>
      <c r="J11">
        <v>19653</v>
      </c>
      <c r="K11">
        <v>21357</v>
      </c>
      <c r="L11">
        <v>24109</v>
      </c>
      <c r="M11">
        <v>26500</v>
      </c>
      <c r="N11">
        <v>27315</v>
      </c>
      <c r="O11">
        <v>35027</v>
      </c>
      <c r="P11">
        <v>34265</v>
      </c>
      <c r="Q11">
        <v>32659</v>
      </c>
      <c r="R11">
        <v>35698</v>
      </c>
      <c r="S11">
        <v>23787</v>
      </c>
      <c r="T11" s="105">
        <f t="shared" si="0"/>
        <v>9</v>
      </c>
      <c r="U11">
        <v>1424</v>
      </c>
      <c r="V11">
        <v>2506</v>
      </c>
      <c r="W11">
        <v>230</v>
      </c>
      <c r="Y11" s="108">
        <v>1904</v>
      </c>
      <c r="Z11" s="150">
        <f t="shared" si="1"/>
        <v>464598</v>
      </c>
      <c r="AA11" s="150">
        <f t="shared" si="2"/>
        <v>64122</v>
      </c>
      <c r="AB11" s="150">
        <f t="shared" si="3"/>
        <v>64808</v>
      </c>
      <c r="AC11" s="150">
        <f t="shared" si="4"/>
        <v>31234</v>
      </c>
      <c r="AD11" s="151"/>
      <c r="AE11" s="150">
        <f t="shared" si="5"/>
        <v>16066</v>
      </c>
      <c r="AF11">
        <v>228155</v>
      </c>
      <c r="AG11">
        <v>103391</v>
      </c>
      <c r="AH11">
        <v>62926</v>
      </c>
      <c r="AI11">
        <v>52455</v>
      </c>
      <c r="AJ11">
        <v>6649</v>
      </c>
      <c r="AK11">
        <v>26548</v>
      </c>
      <c r="AL11">
        <v>16066</v>
      </c>
      <c r="AM11">
        <v>21429</v>
      </c>
      <c r="AN11">
        <v>23866</v>
      </c>
      <c r="AO11">
        <v>24517</v>
      </c>
      <c r="AP11">
        <v>9861</v>
      </c>
      <c r="AQ11">
        <v>9074</v>
      </c>
      <c r="AR11">
        <v>7368</v>
      </c>
      <c r="AS11">
        <v>11387</v>
      </c>
      <c r="AT11">
        <v>7688</v>
      </c>
      <c r="AU11">
        <v>4533</v>
      </c>
      <c r="AV11">
        <v>4967</v>
      </c>
      <c r="AW11">
        <v>2765</v>
      </c>
      <c r="AX11">
        <v>3144</v>
      </c>
      <c r="AY11">
        <v>6601</v>
      </c>
      <c r="AZ11">
        <v>2666</v>
      </c>
      <c r="BA11">
        <v>1997</v>
      </c>
      <c r="BB11">
        <v>1196</v>
      </c>
      <c r="BC11">
        <v>901</v>
      </c>
      <c r="BD11">
        <v>59</v>
      </c>
      <c r="BE11">
        <v>6</v>
      </c>
      <c r="BF11" s="9"/>
      <c r="BG11">
        <v>613</v>
      </c>
      <c r="BH11" s="9"/>
      <c r="BI11" s="9"/>
      <c r="BJ11" s="17">
        <v>10575</v>
      </c>
      <c r="BK11" s="2">
        <v>651403</v>
      </c>
    </row>
    <row r="12" spans="1:63" ht="13.8" thickBot="1">
      <c r="A12" s="56" t="s">
        <v>64</v>
      </c>
      <c r="B12" s="1">
        <v>18650</v>
      </c>
      <c r="C12">
        <v>21551</v>
      </c>
      <c r="D12">
        <v>21696</v>
      </c>
      <c r="E12">
        <v>20413</v>
      </c>
      <c r="F12">
        <v>25482</v>
      </c>
      <c r="G12">
        <v>23486</v>
      </c>
      <c r="H12">
        <v>26480</v>
      </c>
      <c r="I12">
        <v>23866</v>
      </c>
      <c r="J12">
        <v>22312</v>
      </c>
      <c r="K12">
        <v>24503</v>
      </c>
      <c r="L12">
        <v>25313</v>
      </c>
      <c r="M12">
        <v>28471</v>
      </c>
      <c r="N12">
        <v>31578</v>
      </c>
      <c r="O12">
        <v>36702</v>
      </c>
      <c r="P12">
        <v>35402</v>
      </c>
      <c r="Q12">
        <v>35427</v>
      </c>
      <c r="R12">
        <v>43626</v>
      </c>
      <c r="S12">
        <v>41347</v>
      </c>
      <c r="T12" s="105">
        <f t="shared" si="0"/>
        <v>7</v>
      </c>
      <c r="U12">
        <v>52974</v>
      </c>
      <c r="V12">
        <v>84444</v>
      </c>
      <c r="W12" s="9" t="s">
        <v>17</v>
      </c>
      <c r="Y12" s="108">
        <v>1905</v>
      </c>
      <c r="Z12" s="150">
        <f t="shared" si="1"/>
        <v>466530</v>
      </c>
      <c r="AA12" s="150">
        <f t="shared" si="2"/>
        <v>41740</v>
      </c>
      <c r="AB12" s="150">
        <f t="shared" si="3"/>
        <v>73370</v>
      </c>
      <c r="AC12" s="150">
        <f t="shared" si="4"/>
        <v>29039</v>
      </c>
      <c r="AD12" s="151"/>
      <c r="AE12" s="150">
        <f t="shared" si="5"/>
        <v>8882</v>
      </c>
      <c r="AF12">
        <v>240411</v>
      </c>
      <c r="AG12">
        <v>97410</v>
      </c>
      <c r="AH12">
        <v>40836</v>
      </c>
      <c r="AI12">
        <v>60549</v>
      </c>
      <c r="AJ12">
        <v>7376</v>
      </c>
      <c r="AK12">
        <v>26131</v>
      </c>
      <c r="AL12">
        <v>8882</v>
      </c>
      <c r="AM12">
        <v>19653</v>
      </c>
      <c r="AN12">
        <v>22312</v>
      </c>
      <c r="AO12">
        <v>26764</v>
      </c>
      <c r="AP12">
        <v>9433</v>
      </c>
      <c r="AQ12">
        <v>10057</v>
      </c>
      <c r="AR12">
        <v>6727</v>
      </c>
      <c r="AS12">
        <v>12274</v>
      </c>
      <c r="AT12">
        <v>7659</v>
      </c>
      <c r="AU12">
        <v>4587</v>
      </c>
      <c r="AV12">
        <v>4787</v>
      </c>
      <c r="AW12">
        <v>2445</v>
      </c>
      <c r="AX12">
        <v>1285</v>
      </c>
      <c r="AY12">
        <v>4131</v>
      </c>
      <c r="AZ12">
        <v>2527</v>
      </c>
      <c r="BA12">
        <v>1358</v>
      </c>
      <c r="BB12">
        <v>904</v>
      </c>
      <c r="BC12">
        <v>789</v>
      </c>
      <c r="BD12">
        <v>37</v>
      </c>
      <c r="BE12" s="9"/>
      <c r="BF12" s="9"/>
      <c r="BG12">
        <v>237</v>
      </c>
      <c r="BH12" s="9"/>
      <c r="BI12" s="9"/>
      <c r="BJ12" s="17">
        <v>15526</v>
      </c>
      <c r="BK12" s="2">
        <v>635087</v>
      </c>
    </row>
    <row r="13" spans="1:63" ht="13.8" thickBot="1">
      <c r="A13" s="56" t="s">
        <v>65</v>
      </c>
      <c r="B13" s="1">
        <v>17409</v>
      </c>
      <c r="C13">
        <v>19113</v>
      </c>
      <c r="D13">
        <v>18439</v>
      </c>
      <c r="E13">
        <v>20016</v>
      </c>
      <c r="F13">
        <v>22032</v>
      </c>
      <c r="G13">
        <v>22633</v>
      </c>
      <c r="H13">
        <v>22616</v>
      </c>
      <c r="I13">
        <v>24517</v>
      </c>
      <c r="J13">
        <v>26764</v>
      </c>
      <c r="K13">
        <v>31983</v>
      </c>
      <c r="L13">
        <v>29187</v>
      </c>
      <c r="M13">
        <v>28750</v>
      </c>
      <c r="N13" s="20">
        <v>32974</v>
      </c>
      <c r="O13" s="20">
        <v>35993</v>
      </c>
      <c r="P13" s="20">
        <v>39993</v>
      </c>
      <c r="Q13">
        <v>42587</v>
      </c>
      <c r="R13" s="12">
        <v>50959</v>
      </c>
      <c r="S13" s="12">
        <v>53722</v>
      </c>
      <c r="T13" s="105">
        <f t="shared" si="0"/>
        <v>5</v>
      </c>
      <c r="U13" s="12">
        <v>91848</v>
      </c>
      <c r="V13" s="12">
        <v>210480</v>
      </c>
      <c r="W13" s="12">
        <v>215284</v>
      </c>
      <c r="Y13" s="108">
        <v>1906</v>
      </c>
      <c r="Z13" s="150">
        <f t="shared" si="1"/>
        <v>547284</v>
      </c>
      <c r="AA13" s="150">
        <f t="shared" si="2"/>
        <v>48311</v>
      </c>
      <c r="AB13" s="150">
        <f t="shared" si="3"/>
        <v>134573</v>
      </c>
      <c r="AC13" s="150">
        <f t="shared" si="4"/>
        <v>32329</v>
      </c>
      <c r="AD13" s="151"/>
      <c r="AE13" s="150">
        <f t="shared" si="5"/>
        <v>12219</v>
      </c>
      <c r="AF13">
        <v>298422</v>
      </c>
      <c r="AG13">
        <v>105726</v>
      </c>
      <c r="AH13">
        <v>47450</v>
      </c>
      <c r="AI13">
        <v>97427</v>
      </c>
      <c r="AJ13">
        <v>7209</v>
      </c>
      <c r="AK13">
        <v>28717</v>
      </c>
      <c r="AL13">
        <v>12219</v>
      </c>
      <c r="AM13">
        <v>21357</v>
      </c>
      <c r="AN13">
        <v>24503</v>
      </c>
      <c r="AO13">
        <v>31983</v>
      </c>
      <c r="AP13">
        <v>10895</v>
      </c>
      <c r="AQ13">
        <v>10705</v>
      </c>
      <c r="AR13">
        <v>7826</v>
      </c>
      <c r="AS13">
        <v>13233</v>
      </c>
      <c r="AT13">
        <v>5983</v>
      </c>
      <c r="AU13">
        <v>5859</v>
      </c>
      <c r="AV13">
        <v>6547</v>
      </c>
      <c r="AW13">
        <v>1640</v>
      </c>
      <c r="AX13">
        <v>920</v>
      </c>
      <c r="AY13">
        <v>6437</v>
      </c>
      <c r="AZ13">
        <v>2184</v>
      </c>
      <c r="BA13">
        <v>844</v>
      </c>
      <c r="BB13">
        <v>861</v>
      </c>
      <c r="BC13">
        <v>1144</v>
      </c>
      <c r="BD13">
        <v>341</v>
      </c>
      <c r="BE13">
        <v>27</v>
      </c>
      <c r="BF13" s="9"/>
      <c r="BG13">
        <v>24257</v>
      </c>
      <c r="BH13" s="9"/>
      <c r="BI13" s="9"/>
      <c r="BJ13" s="17">
        <v>25974</v>
      </c>
      <c r="BK13" s="2">
        <v>800690</v>
      </c>
    </row>
    <row r="14" spans="1:63" ht="13.8" thickBot="1">
      <c r="A14" s="56" t="s">
        <v>66</v>
      </c>
      <c r="B14" s="1">
        <v>10559</v>
      </c>
      <c r="C14">
        <v>10171</v>
      </c>
      <c r="D14">
        <v>9261</v>
      </c>
      <c r="E14">
        <v>8935</v>
      </c>
      <c r="F14">
        <v>10231</v>
      </c>
      <c r="G14">
        <v>9406</v>
      </c>
      <c r="H14">
        <v>11221</v>
      </c>
      <c r="I14">
        <v>9861</v>
      </c>
      <c r="J14">
        <v>9433</v>
      </c>
      <c r="K14">
        <v>10895</v>
      </c>
      <c r="L14">
        <v>13085</v>
      </c>
      <c r="M14">
        <v>13053</v>
      </c>
      <c r="N14">
        <v>12061</v>
      </c>
      <c r="O14">
        <v>16916</v>
      </c>
      <c r="P14">
        <v>17559</v>
      </c>
      <c r="Q14">
        <v>15758</v>
      </c>
      <c r="R14">
        <v>16808</v>
      </c>
      <c r="S14">
        <v>15060</v>
      </c>
      <c r="T14" s="105">
        <f t="shared" si="0"/>
        <v>11</v>
      </c>
      <c r="U14" s="9" t="s">
        <v>30</v>
      </c>
      <c r="V14" s="9" t="s">
        <v>30</v>
      </c>
      <c r="W14" s="9" t="s">
        <v>30</v>
      </c>
      <c r="Y14" s="108">
        <v>1907</v>
      </c>
      <c r="Z14" s="150">
        <f t="shared" si="1"/>
        <v>606024</v>
      </c>
      <c r="AA14" s="150">
        <f t="shared" si="2"/>
        <v>56519</v>
      </c>
      <c r="AB14" s="150">
        <f t="shared" si="3"/>
        <v>116634</v>
      </c>
      <c r="AC14" s="150">
        <f t="shared" si="4"/>
        <v>32530</v>
      </c>
      <c r="AD14" s="151"/>
      <c r="AE14" s="150">
        <f t="shared" si="5"/>
        <v>12262</v>
      </c>
      <c r="AF14">
        <v>337367</v>
      </c>
      <c r="AG14">
        <v>114935</v>
      </c>
      <c r="AH14">
        <v>55587</v>
      </c>
      <c r="AI14">
        <v>89742</v>
      </c>
      <c r="AJ14">
        <v>9030</v>
      </c>
      <c r="AK14">
        <v>29420</v>
      </c>
      <c r="AL14">
        <v>12262</v>
      </c>
      <c r="AM14">
        <v>24109</v>
      </c>
      <c r="AN14">
        <v>25313</v>
      </c>
      <c r="AO14">
        <v>29187</v>
      </c>
      <c r="AP14">
        <v>13085</v>
      </c>
      <c r="AQ14">
        <v>14866</v>
      </c>
      <c r="AR14">
        <v>7217</v>
      </c>
      <c r="AS14">
        <v>11405</v>
      </c>
      <c r="AT14">
        <v>7897</v>
      </c>
      <c r="AU14">
        <v>4661</v>
      </c>
      <c r="AV14">
        <v>11669</v>
      </c>
      <c r="AW14">
        <v>2155</v>
      </c>
      <c r="AX14">
        <v>1682</v>
      </c>
      <c r="AY14">
        <v>5915</v>
      </c>
      <c r="AZ14">
        <v>2941</v>
      </c>
      <c r="BA14">
        <v>2079</v>
      </c>
      <c r="BB14">
        <v>932</v>
      </c>
      <c r="BC14">
        <v>1153</v>
      </c>
      <c r="BD14">
        <v>119</v>
      </c>
      <c r="BE14">
        <v>156</v>
      </c>
      <c r="BF14" s="9"/>
      <c r="BG14">
        <v>9085</v>
      </c>
      <c r="BH14" s="9"/>
      <c r="BI14" s="9"/>
      <c r="BJ14" s="17">
        <v>23398</v>
      </c>
      <c r="BK14" s="2">
        <v>847365</v>
      </c>
    </row>
    <row r="15" spans="1:63" ht="13.8" thickBot="1">
      <c r="A15" s="56" t="s">
        <v>67</v>
      </c>
      <c r="B15" s="1">
        <v>7540</v>
      </c>
      <c r="C15">
        <v>8062</v>
      </c>
      <c r="D15">
        <v>6996</v>
      </c>
      <c r="E15">
        <v>5840</v>
      </c>
      <c r="F15">
        <v>7969</v>
      </c>
      <c r="G15">
        <v>10790</v>
      </c>
      <c r="H15">
        <v>9615</v>
      </c>
      <c r="I15">
        <v>9074</v>
      </c>
      <c r="J15">
        <v>10057</v>
      </c>
      <c r="K15">
        <v>10705</v>
      </c>
      <c r="L15">
        <v>14866</v>
      </c>
      <c r="M15">
        <v>20134</v>
      </c>
      <c r="N15">
        <v>18974</v>
      </c>
      <c r="O15">
        <v>21937</v>
      </c>
      <c r="P15">
        <v>28789</v>
      </c>
      <c r="Q15">
        <v>29847</v>
      </c>
      <c r="R15">
        <v>34550</v>
      </c>
      <c r="S15">
        <v>30023</v>
      </c>
      <c r="T15" s="105">
        <f t="shared" si="0"/>
        <v>8</v>
      </c>
      <c r="U15">
        <v>12269</v>
      </c>
      <c r="V15">
        <v>24062</v>
      </c>
      <c r="W15" s="9" t="s">
        <v>30</v>
      </c>
      <c r="Y15" s="108">
        <v>1908</v>
      </c>
      <c r="Z15" s="150">
        <f t="shared" si="1"/>
        <v>633084</v>
      </c>
      <c r="AA15" s="150">
        <f t="shared" si="2"/>
        <v>80891</v>
      </c>
      <c r="AB15" s="150">
        <f t="shared" si="3"/>
        <v>127266</v>
      </c>
      <c r="AC15" s="150">
        <f t="shared" si="4"/>
        <v>35924</v>
      </c>
      <c r="AD15" s="151"/>
      <c r="AE15" s="150">
        <f t="shared" si="5"/>
        <v>13794</v>
      </c>
      <c r="AF15">
        <v>348426</v>
      </c>
      <c r="AG15">
        <v>120286</v>
      </c>
      <c r="AH15">
        <v>79215</v>
      </c>
      <c r="AI15">
        <v>93344</v>
      </c>
      <c r="AJ15">
        <v>8073</v>
      </c>
      <c r="AK15">
        <v>36288</v>
      </c>
      <c r="AL15">
        <v>13794</v>
      </c>
      <c r="AM15">
        <v>26500</v>
      </c>
      <c r="AN15">
        <v>28471</v>
      </c>
      <c r="AO15">
        <v>28750</v>
      </c>
      <c r="AP15">
        <v>13053</v>
      </c>
      <c r="AQ15">
        <v>20134</v>
      </c>
      <c r="AR15">
        <v>7453</v>
      </c>
      <c r="AS15">
        <v>11496</v>
      </c>
      <c r="AT15">
        <v>8361</v>
      </c>
      <c r="AU15">
        <v>4614</v>
      </c>
      <c r="AV15">
        <v>10132</v>
      </c>
      <c r="AW15">
        <v>2222</v>
      </c>
      <c r="AX15">
        <v>1989</v>
      </c>
      <c r="AY15">
        <v>8754</v>
      </c>
      <c r="AZ15">
        <v>2730</v>
      </c>
      <c r="BA15">
        <v>2756</v>
      </c>
      <c r="BB15">
        <v>1676</v>
      </c>
      <c r="BC15">
        <v>1345</v>
      </c>
      <c r="BD15">
        <v>39</v>
      </c>
      <c r="BE15" s="9"/>
      <c r="BF15" s="9"/>
      <c r="BG15">
        <v>11058</v>
      </c>
      <c r="BH15" s="9"/>
      <c r="BI15" s="9"/>
      <c r="BJ15" s="17">
        <v>21700</v>
      </c>
      <c r="BK15" s="2">
        <v>912659</v>
      </c>
    </row>
    <row r="16" spans="1:63" ht="13.8" thickBot="1">
      <c r="A16" s="56" t="s">
        <v>37</v>
      </c>
      <c r="B16" s="1">
        <v>6196</v>
      </c>
      <c r="C16">
        <v>6867</v>
      </c>
      <c r="D16">
        <v>7163</v>
      </c>
      <c r="E16">
        <v>7705</v>
      </c>
      <c r="F16">
        <v>8074</v>
      </c>
      <c r="G16">
        <v>7544</v>
      </c>
      <c r="H16">
        <v>7384</v>
      </c>
      <c r="I16">
        <v>7368</v>
      </c>
      <c r="J16">
        <v>6727</v>
      </c>
      <c r="K16">
        <v>7826</v>
      </c>
      <c r="L16">
        <v>7217</v>
      </c>
      <c r="M16">
        <v>7453</v>
      </c>
      <c r="N16">
        <v>8824</v>
      </c>
      <c r="O16">
        <v>10836</v>
      </c>
      <c r="P16">
        <v>10227</v>
      </c>
      <c r="Q16">
        <v>16210</v>
      </c>
      <c r="R16">
        <v>18440</v>
      </c>
      <c r="S16">
        <v>10128</v>
      </c>
      <c r="T16" s="105">
        <f t="shared" si="0"/>
        <v>14</v>
      </c>
      <c r="U16">
        <v>579</v>
      </c>
      <c r="V16">
        <v>1692</v>
      </c>
      <c r="W16" s="9" t="s">
        <v>30</v>
      </c>
      <c r="Y16" s="108">
        <v>1909</v>
      </c>
      <c r="Z16" s="150">
        <f t="shared" si="1"/>
        <v>672631</v>
      </c>
      <c r="AA16" s="150">
        <f t="shared" si="2"/>
        <v>58210</v>
      </c>
      <c r="AB16" s="150">
        <f t="shared" si="3"/>
        <v>103168</v>
      </c>
      <c r="AC16" s="150">
        <f t="shared" si="4"/>
        <v>40402</v>
      </c>
      <c r="AD16" s="151"/>
      <c r="AE16" s="150">
        <f t="shared" si="5"/>
        <v>9979</v>
      </c>
      <c r="AF16">
        <v>363263</v>
      </c>
      <c r="AG16">
        <v>127946</v>
      </c>
      <c r="AH16">
        <v>57854</v>
      </c>
      <c r="AI16">
        <v>74607</v>
      </c>
      <c r="AJ16">
        <v>6726</v>
      </c>
      <c r="AK16">
        <v>49547</v>
      </c>
      <c r="AL16">
        <v>9979</v>
      </c>
      <c r="AM16">
        <v>27315</v>
      </c>
      <c r="AN16">
        <v>31578</v>
      </c>
      <c r="AO16" s="20">
        <v>32974</v>
      </c>
      <c r="AP16">
        <v>12061</v>
      </c>
      <c r="AQ16">
        <v>18974</v>
      </c>
      <c r="AR16">
        <v>8824</v>
      </c>
      <c r="AS16">
        <v>18068</v>
      </c>
      <c r="AT16">
        <v>8798</v>
      </c>
      <c r="AU16">
        <v>4717</v>
      </c>
      <c r="AV16">
        <v>7620</v>
      </c>
      <c r="AW16">
        <v>1323</v>
      </c>
      <c r="AX16">
        <v>1625</v>
      </c>
      <c r="AY16">
        <v>7936</v>
      </c>
      <c r="AZ16">
        <v>4328</v>
      </c>
      <c r="BA16">
        <v>1892</v>
      </c>
      <c r="BB16">
        <v>356</v>
      </c>
      <c r="BC16">
        <v>780</v>
      </c>
      <c r="BD16">
        <v>32</v>
      </c>
      <c r="BE16">
        <v>8</v>
      </c>
      <c r="BF16" s="9"/>
      <c r="BG16">
        <v>5259</v>
      </c>
      <c r="BH16" s="9"/>
      <c r="BI16" s="9"/>
      <c r="BJ16" s="22">
        <v>21945</v>
      </c>
      <c r="BK16" s="14">
        <v>906336</v>
      </c>
    </row>
    <row r="17" spans="1:63" ht="13.8" thickBot="1">
      <c r="A17" s="56" t="s">
        <v>68</v>
      </c>
      <c r="B17" s="1">
        <v>5863</v>
      </c>
      <c r="C17">
        <v>9777</v>
      </c>
      <c r="D17">
        <v>11414</v>
      </c>
      <c r="E17">
        <v>8822</v>
      </c>
      <c r="F17">
        <v>8550</v>
      </c>
      <c r="G17">
        <v>11417</v>
      </c>
      <c r="H17">
        <v>10580</v>
      </c>
      <c r="I17">
        <v>11387</v>
      </c>
      <c r="J17">
        <v>12274</v>
      </c>
      <c r="K17">
        <v>13233</v>
      </c>
      <c r="L17">
        <v>11405</v>
      </c>
      <c r="M17">
        <v>11496</v>
      </c>
      <c r="N17">
        <v>18068</v>
      </c>
      <c r="O17">
        <v>20444</v>
      </c>
      <c r="P17">
        <v>17513</v>
      </c>
      <c r="Q17">
        <v>19215</v>
      </c>
      <c r="R17">
        <v>21389</v>
      </c>
      <c r="S17">
        <v>19442</v>
      </c>
      <c r="T17" s="105">
        <f t="shared" si="0"/>
        <v>10</v>
      </c>
      <c r="U17">
        <v>8788</v>
      </c>
      <c r="V17">
        <v>9026</v>
      </c>
      <c r="W17">
        <v>5755</v>
      </c>
      <c r="Y17" s="108">
        <v>1910</v>
      </c>
      <c r="Z17" s="150">
        <f t="shared" si="1"/>
        <v>819084</v>
      </c>
      <c r="AA17" s="150">
        <f t="shared" si="2"/>
        <v>74959</v>
      </c>
      <c r="AB17" s="150">
        <f t="shared" si="3"/>
        <v>109467</v>
      </c>
      <c r="AC17" s="150">
        <f t="shared" si="4"/>
        <v>47538</v>
      </c>
      <c r="AD17" s="151"/>
      <c r="AE17" s="150">
        <f t="shared" si="5"/>
        <v>10145</v>
      </c>
      <c r="AF17">
        <v>449794</v>
      </c>
      <c r="AG17">
        <v>153847</v>
      </c>
      <c r="AH17">
        <v>74441</v>
      </c>
      <c r="AI17">
        <v>78813</v>
      </c>
      <c r="AJ17">
        <v>7093</v>
      </c>
      <c r="AK17">
        <v>60973</v>
      </c>
      <c r="AL17">
        <v>10145</v>
      </c>
      <c r="AM17">
        <v>35027</v>
      </c>
      <c r="AN17">
        <v>36702</v>
      </c>
      <c r="AO17" s="20">
        <v>35993</v>
      </c>
      <c r="AP17">
        <v>16916</v>
      </c>
      <c r="AQ17">
        <v>21937</v>
      </c>
      <c r="AR17">
        <v>10836</v>
      </c>
      <c r="AS17">
        <v>20444</v>
      </c>
      <c r="AT17">
        <v>6522</v>
      </c>
      <c r="AU17">
        <v>9054</v>
      </c>
      <c r="AV17">
        <v>7615</v>
      </c>
      <c r="AW17">
        <v>444</v>
      </c>
      <c r="AX17">
        <v>3683</v>
      </c>
      <c r="AY17">
        <v>7718</v>
      </c>
      <c r="AZ17">
        <v>4486</v>
      </c>
      <c r="BA17">
        <v>2312</v>
      </c>
      <c r="BB17">
        <v>518</v>
      </c>
      <c r="BC17">
        <v>1587</v>
      </c>
      <c r="BD17">
        <v>57</v>
      </c>
      <c r="BE17">
        <v>5</v>
      </c>
      <c r="BF17" s="9"/>
      <c r="BG17">
        <v>4231</v>
      </c>
      <c r="BH17" s="9"/>
      <c r="BI17" s="9"/>
      <c r="BJ17" s="22">
        <v>23253</v>
      </c>
      <c r="BK17" s="14">
        <v>1084446</v>
      </c>
    </row>
    <row r="18" spans="1:63" ht="13.8" thickBot="1">
      <c r="A18" s="56" t="s">
        <v>69</v>
      </c>
      <c r="B18" s="1">
        <v>5377</v>
      </c>
      <c r="C18">
        <v>5394</v>
      </c>
      <c r="D18">
        <v>5620</v>
      </c>
      <c r="E18">
        <v>5848</v>
      </c>
      <c r="F18">
        <v>6159</v>
      </c>
      <c r="G18">
        <v>5095</v>
      </c>
      <c r="H18">
        <v>7307</v>
      </c>
      <c r="I18">
        <v>7688</v>
      </c>
      <c r="J18">
        <v>7659</v>
      </c>
      <c r="K18">
        <v>5983</v>
      </c>
      <c r="L18">
        <v>7897</v>
      </c>
      <c r="M18">
        <v>8361</v>
      </c>
      <c r="N18">
        <v>8798</v>
      </c>
      <c r="O18">
        <v>6522</v>
      </c>
      <c r="P18">
        <v>8304</v>
      </c>
      <c r="Q18">
        <v>10696</v>
      </c>
      <c r="R18">
        <v>9770</v>
      </c>
      <c r="S18">
        <v>6928</v>
      </c>
      <c r="T18" s="105">
        <f t="shared" si="0"/>
        <v>17</v>
      </c>
      <c r="U18">
        <v>5958</v>
      </c>
      <c r="V18">
        <v>29764</v>
      </c>
      <c r="W18">
        <v>52765</v>
      </c>
      <c r="Y18" s="108">
        <v>1911</v>
      </c>
      <c r="Z18" s="150">
        <f t="shared" si="1"/>
        <v>858449</v>
      </c>
      <c r="AA18" s="150">
        <f t="shared" si="2"/>
        <v>102927</v>
      </c>
      <c r="AB18" s="150">
        <f t="shared" si="3"/>
        <v>120351</v>
      </c>
      <c r="AC18" s="150">
        <f t="shared" si="4"/>
        <v>45629</v>
      </c>
      <c r="AD18" s="151"/>
      <c r="AE18" s="150">
        <f t="shared" si="5"/>
        <v>7834</v>
      </c>
      <c r="AF18">
        <v>487780</v>
      </c>
      <c r="AG18">
        <v>155081</v>
      </c>
      <c r="AH18">
        <v>102488</v>
      </c>
      <c r="AI18">
        <v>82311</v>
      </c>
      <c r="AJ18">
        <v>7052</v>
      </c>
      <c r="AK18">
        <v>56781</v>
      </c>
      <c r="AL18">
        <v>7834</v>
      </c>
      <c r="AM18">
        <v>34265</v>
      </c>
      <c r="AN18">
        <v>35402</v>
      </c>
      <c r="AO18" s="20">
        <v>39993</v>
      </c>
      <c r="AP18">
        <v>17559</v>
      </c>
      <c r="AQ18">
        <v>28789</v>
      </c>
      <c r="AR18">
        <v>10227</v>
      </c>
      <c r="AS18">
        <v>17513</v>
      </c>
      <c r="AT18">
        <v>8304</v>
      </c>
      <c r="AU18">
        <v>7228</v>
      </c>
      <c r="AV18">
        <v>9988</v>
      </c>
      <c r="AW18">
        <v>1995</v>
      </c>
      <c r="AX18">
        <v>2425</v>
      </c>
      <c r="AY18">
        <v>7678</v>
      </c>
      <c r="AZ18">
        <v>5051</v>
      </c>
      <c r="BA18">
        <v>2846</v>
      </c>
      <c r="BB18">
        <v>439</v>
      </c>
      <c r="BC18">
        <v>1633</v>
      </c>
      <c r="BD18">
        <v>326</v>
      </c>
      <c r="BE18">
        <v>2</v>
      </c>
      <c r="BF18" s="9"/>
      <c r="BG18">
        <v>4200</v>
      </c>
      <c r="BH18" s="9"/>
      <c r="BI18" s="9"/>
      <c r="BJ18" s="22">
        <v>26492</v>
      </c>
      <c r="BK18" s="14">
        <v>1161682</v>
      </c>
    </row>
    <row r="19" spans="1:63" ht="13.8" thickBot="1">
      <c r="A19" s="56" t="s">
        <v>26</v>
      </c>
      <c r="B19" s="1">
        <v>4741</v>
      </c>
      <c r="C19">
        <v>5851</v>
      </c>
      <c r="D19">
        <v>7033</v>
      </c>
      <c r="E19">
        <v>6199</v>
      </c>
      <c r="F19">
        <v>5796</v>
      </c>
      <c r="G19">
        <v>6932</v>
      </c>
      <c r="H19">
        <v>5099</v>
      </c>
      <c r="I19">
        <v>4533</v>
      </c>
      <c r="J19">
        <v>4587</v>
      </c>
      <c r="K19">
        <v>5859</v>
      </c>
      <c r="L19">
        <v>4661</v>
      </c>
      <c r="M19">
        <v>4614</v>
      </c>
      <c r="N19">
        <v>4717</v>
      </c>
      <c r="O19">
        <v>9054</v>
      </c>
      <c r="P19">
        <v>7228</v>
      </c>
      <c r="Q19">
        <v>3306</v>
      </c>
      <c r="R19">
        <v>5240</v>
      </c>
      <c r="S19">
        <v>3838</v>
      </c>
      <c r="T19" s="105">
        <f t="shared" si="0"/>
        <v>20</v>
      </c>
      <c r="U19">
        <v>4437</v>
      </c>
      <c r="V19">
        <v>11575</v>
      </c>
      <c r="W19" s="9" t="s">
        <v>30</v>
      </c>
      <c r="Y19" s="108">
        <v>1912</v>
      </c>
      <c r="Z19" s="150">
        <f t="shared" si="1"/>
        <v>887287</v>
      </c>
      <c r="AA19" s="150">
        <f t="shared" si="2"/>
        <v>88330</v>
      </c>
      <c r="AB19" s="150">
        <f t="shared" si="3"/>
        <v>116520</v>
      </c>
      <c r="AC19" s="150">
        <f t="shared" si="4"/>
        <v>51637</v>
      </c>
      <c r="AD19" s="151"/>
      <c r="AE19" s="150">
        <f t="shared" si="5"/>
        <v>3122</v>
      </c>
      <c r="AF19">
        <v>532346</v>
      </c>
      <c r="AG19">
        <v>142356</v>
      </c>
      <c r="AH19">
        <v>87430</v>
      </c>
      <c r="AI19">
        <v>76254</v>
      </c>
      <c r="AJ19">
        <v>7860</v>
      </c>
      <c r="AK19">
        <v>56343</v>
      </c>
      <c r="AL19">
        <v>3122</v>
      </c>
      <c r="AM19">
        <v>32659</v>
      </c>
      <c r="AN19">
        <v>35427</v>
      </c>
      <c r="AO19">
        <v>42587</v>
      </c>
      <c r="AP19">
        <v>15758</v>
      </c>
      <c r="AQ19">
        <v>29847</v>
      </c>
      <c r="AR19">
        <v>16210</v>
      </c>
      <c r="AS19">
        <v>19215</v>
      </c>
      <c r="AT19">
        <v>10696</v>
      </c>
      <c r="AU19">
        <v>3306</v>
      </c>
      <c r="AV19">
        <v>10621</v>
      </c>
      <c r="AW19">
        <v>2463</v>
      </c>
      <c r="AX19">
        <v>1457</v>
      </c>
      <c r="AY19">
        <v>6424</v>
      </c>
      <c r="AZ19">
        <v>5381</v>
      </c>
      <c r="BA19">
        <v>1966</v>
      </c>
      <c r="BB19">
        <v>900</v>
      </c>
      <c r="BC19">
        <v>1161</v>
      </c>
      <c r="BD19">
        <v>64</v>
      </c>
      <c r="BE19">
        <v>5</v>
      </c>
      <c r="BF19" s="9"/>
      <c r="BG19">
        <v>5038</v>
      </c>
      <c r="BH19" s="9"/>
      <c r="BI19" s="9"/>
      <c r="BJ19" s="17">
        <v>24876</v>
      </c>
      <c r="BK19" s="14">
        <v>1171772</v>
      </c>
    </row>
    <row r="20" spans="1:63" ht="13.8" thickBot="1">
      <c r="A20" s="56" t="s">
        <v>12</v>
      </c>
      <c r="B20" s="1">
        <v>4074</v>
      </c>
      <c r="C20">
        <v>4121</v>
      </c>
      <c r="D20">
        <v>6030</v>
      </c>
      <c r="E20">
        <v>5172</v>
      </c>
      <c r="F20">
        <v>3387</v>
      </c>
      <c r="G20">
        <v>3508</v>
      </c>
      <c r="H20">
        <v>4743</v>
      </c>
      <c r="I20">
        <v>4967</v>
      </c>
      <c r="J20">
        <v>4787</v>
      </c>
      <c r="K20">
        <v>6547</v>
      </c>
      <c r="L20">
        <v>11669</v>
      </c>
      <c r="M20">
        <v>10132</v>
      </c>
      <c r="N20">
        <v>7620</v>
      </c>
      <c r="O20">
        <v>7615</v>
      </c>
      <c r="P20">
        <v>9988</v>
      </c>
      <c r="Q20">
        <v>10621</v>
      </c>
      <c r="R20">
        <v>16926</v>
      </c>
      <c r="S20">
        <v>11218</v>
      </c>
      <c r="T20" s="105">
        <f t="shared" si="0"/>
        <v>13</v>
      </c>
      <c r="U20">
        <v>54877</v>
      </c>
      <c r="V20">
        <v>91743</v>
      </c>
      <c r="W20">
        <v>94438</v>
      </c>
      <c r="Y20" s="108">
        <v>1913</v>
      </c>
      <c r="Z20" s="150">
        <f t="shared" si="1"/>
        <v>1071245</v>
      </c>
      <c r="AA20" s="150">
        <f t="shared" si="2"/>
        <v>79722</v>
      </c>
      <c r="AB20" s="150">
        <f t="shared" si="3"/>
        <v>129747</v>
      </c>
      <c r="AC20" s="150">
        <f t="shared" si="4"/>
        <v>62066</v>
      </c>
      <c r="AD20" s="151"/>
      <c r="AE20" s="150">
        <f t="shared" si="5"/>
        <v>5939</v>
      </c>
      <c r="AF20">
        <v>652209</v>
      </c>
      <c r="AG20">
        <v>173012</v>
      </c>
      <c r="AH20">
        <v>79093</v>
      </c>
      <c r="AI20">
        <v>84054</v>
      </c>
      <c r="AJ20">
        <v>8874</v>
      </c>
      <c r="AK20">
        <v>56990</v>
      </c>
      <c r="AL20">
        <v>5939</v>
      </c>
      <c r="AM20">
        <v>35698</v>
      </c>
      <c r="AN20">
        <v>43626</v>
      </c>
      <c r="AO20" s="12">
        <v>50959</v>
      </c>
      <c r="AP20">
        <v>16808</v>
      </c>
      <c r="AQ20">
        <v>34550</v>
      </c>
      <c r="AR20">
        <v>18440</v>
      </c>
      <c r="AS20">
        <v>21389</v>
      </c>
      <c r="AT20">
        <v>9770</v>
      </c>
      <c r="AU20">
        <v>5240</v>
      </c>
      <c r="AV20">
        <v>16926</v>
      </c>
      <c r="AW20">
        <v>5658</v>
      </c>
      <c r="AX20">
        <v>1529</v>
      </c>
      <c r="AY20">
        <v>12867</v>
      </c>
      <c r="AZ20">
        <v>6299</v>
      </c>
      <c r="BA20">
        <v>1403</v>
      </c>
      <c r="BB20">
        <v>629</v>
      </c>
      <c r="BC20">
        <v>1879</v>
      </c>
      <c r="BD20">
        <v>32</v>
      </c>
      <c r="BE20">
        <v>2</v>
      </c>
      <c r="BF20" s="21"/>
      <c r="BG20">
        <v>4844</v>
      </c>
      <c r="BH20" s="21"/>
      <c r="BI20" s="21"/>
      <c r="BJ20" s="22">
        <v>25945</v>
      </c>
      <c r="BK20" s="15">
        <v>1374664</v>
      </c>
    </row>
    <row r="21" spans="1:63" ht="13.8" thickBot="1">
      <c r="A21" s="56" t="s">
        <v>15</v>
      </c>
      <c r="B21" s="1">
        <v>2005</v>
      </c>
      <c r="C21">
        <v>3250</v>
      </c>
      <c r="D21">
        <v>3137</v>
      </c>
      <c r="E21">
        <v>4876</v>
      </c>
      <c r="F21">
        <v>1988</v>
      </c>
      <c r="G21">
        <v>3237</v>
      </c>
      <c r="H21">
        <v>3378</v>
      </c>
      <c r="I21">
        <v>2765</v>
      </c>
      <c r="J21">
        <v>2445</v>
      </c>
      <c r="K21">
        <v>1640</v>
      </c>
      <c r="L21">
        <v>2155</v>
      </c>
      <c r="M21">
        <v>2222</v>
      </c>
      <c r="N21">
        <v>1323</v>
      </c>
      <c r="O21">
        <v>444</v>
      </c>
      <c r="P21">
        <v>1995</v>
      </c>
      <c r="Q21">
        <v>2463</v>
      </c>
      <c r="R21">
        <v>5658</v>
      </c>
      <c r="S21">
        <v>3620</v>
      </c>
      <c r="T21" s="105">
        <f t="shared" si="0"/>
        <v>21</v>
      </c>
      <c r="U21" s="9" t="s">
        <v>30</v>
      </c>
      <c r="V21" s="9" t="s">
        <v>30</v>
      </c>
      <c r="W21" s="9" t="s">
        <v>30</v>
      </c>
      <c r="Y21" s="108">
        <v>1914</v>
      </c>
      <c r="Z21" s="150">
        <f t="shared" si="1"/>
        <v>800562</v>
      </c>
      <c r="AA21" s="150">
        <f t="shared" si="2"/>
        <v>81062</v>
      </c>
      <c r="AB21" s="150">
        <f t="shared" si="3"/>
        <v>136912</v>
      </c>
      <c r="AC21" s="150">
        <f t="shared" si="4"/>
        <v>51475</v>
      </c>
      <c r="AD21" s="151"/>
      <c r="AE21" s="150">
        <f t="shared" si="5"/>
        <v>7496</v>
      </c>
      <c r="AF21">
        <v>429724</v>
      </c>
      <c r="AG21">
        <v>171143</v>
      </c>
      <c r="AH21">
        <v>80163</v>
      </c>
      <c r="AI21">
        <v>89558</v>
      </c>
      <c r="AJ21">
        <v>6178</v>
      </c>
      <c r="AK21">
        <v>43898</v>
      </c>
      <c r="AL21">
        <v>7496</v>
      </c>
      <c r="AM21">
        <v>23787</v>
      </c>
      <c r="AN21">
        <v>41347</v>
      </c>
      <c r="AO21" s="12">
        <v>53722</v>
      </c>
      <c r="AP21">
        <v>15060</v>
      </c>
      <c r="AQ21">
        <v>30023</v>
      </c>
      <c r="AR21">
        <v>10128</v>
      </c>
      <c r="AS21">
        <v>19442</v>
      </c>
      <c r="AT21">
        <v>6928</v>
      </c>
      <c r="AU21">
        <v>3838</v>
      </c>
      <c r="AV21">
        <v>11218</v>
      </c>
      <c r="AW21">
        <v>3620</v>
      </c>
      <c r="AX21">
        <v>1106</v>
      </c>
      <c r="AY21">
        <v>7325</v>
      </c>
      <c r="AZ21">
        <v>5325</v>
      </c>
      <c r="BA21">
        <v>1860</v>
      </c>
      <c r="BB21">
        <v>899</v>
      </c>
      <c r="BC21">
        <v>1615</v>
      </c>
      <c r="BD21">
        <v>91</v>
      </c>
      <c r="BE21">
        <v>7</v>
      </c>
      <c r="BF21" s="21"/>
      <c r="BG21">
        <v>12006</v>
      </c>
      <c r="BH21" s="21"/>
      <c r="BI21" s="21"/>
      <c r="BJ21" s="22">
        <v>20485</v>
      </c>
      <c r="BK21" s="15">
        <v>1097992</v>
      </c>
    </row>
    <row r="22" spans="1:63" ht="13.8" thickBot="1">
      <c r="A22" s="56" t="s">
        <v>70</v>
      </c>
      <c r="B22" s="1">
        <v>1977</v>
      </c>
      <c r="C22">
        <v>1451</v>
      </c>
      <c r="D22">
        <v>1649</v>
      </c>
      <c r="E22">
        <v>1451</v>
      </c>
      <c r="F22">
        <v>1641</v>
      </c>
      <c r="G22">
        <v>1915</v>
      </c>
      <c r="H22">
        <v>3004</v>
      </c>
      <c r="I22">
        <v>3144</v>
      </c>
      <c r="J22">
        <v>1285</v>
      </c>
      <c r="K22">
        <v>920</v>
      </c>
      <c r="L22">
        <v>1682</v>
      </c>
      <c r="M22">
        <v>1989</v>
      </c>
      <c r="N22">
        <v>1625</v>
      </c>
      <c r="O22">
        <v>3683</v>
      </c>
      <c r="P22">
        <v>2425</v>
      </c>
      <c r="Q22">
        <v>1457</v>
      </c>
      <c r="R22">
        <v>1529</v>
      </c>
      <c r="S22">
        <v>1106</v>
      </c>
      <c r="T22" s="105">
        <f t="shared" si="0"/>
        <v>24</v>
      </c>
      <c r="U22" s="9" t="s">
        <v>30</v>
      </c>
      <c r="V22" s="9" t="s">
        <v>30</v>
      </c>
      <c r="W22" s="9" t="s">
        <v>30</v>
      </c>
      <c r="Y22" s="112" t="s">
        <v>58</v>
      </c>
      <c r="Z22" s="150"/>
      <c r="AA22" s="150"/>
      <c r="AB22" s="150"/>
      <c r="AC22" s="150"/>
      <c r="AD22" s="152"/>
      <c r="AE22" s="150"/>
      <c r="AF22" s="105">
        <f t="shared" ref="AF22:BE22" si="6">RANK(AF21,$AF$21:$BI$21,0)</f>
        <v>1</v>
      </c>
      <c r="AG22" s="105">
        <f t="shared" si="6"/>
        <v>2</v>
      </c>
      <c r="AH22" s="105">
        <f t="shared" si="6"/>
        <v>4</v>
      </c>
      <c r="AI22" s="105">
        <f t="shared" si="6"/>
        <v>3</v>
      </c>
      <c r="AJ22" s="105">
        <f t="shared" si="6"/>
        <v>18</v>
      </c>
      <c r="AK22" s="105">
        <f t="shared" si="6"/>
        <v>6</v>
      </c>
      <c r="AL22" s="105">
        <f t="shared" si="6"/>
        <v>15</v>
      </c>
      <c r="AM22" s="105">
        <f t="shared" si="6"/>
        <v>9</v>
      </c>
      <c r="AN22" s="105">
        <f t="shared" si="6"/>
        <v>7</v>
      </c>
      <c r="AO22" s="105">
        <f t="shared" si="6"/>
        <v>5</v>
      </c>
      <c r="AP22" s="105">
        <f t="shared" si="6"/>
        <v>11</v>
      </c>
      <c r="AQ22" s="105">
        <f t="shared" si="6"/>
        <v>8</v>
      </c>
      <c r="AR22" s="105">
        <f t="shared" si="6"/>
        <v>14</v>
      </c>
      <c r="AS22" s="105">
        <f t="shared" si="6"/>
        <v>10</v>
      </c>
      <c r="AT22" s="105">
        <f t="shared" si="6"/>
        <v>17</v>
      </c>
      <c r="AU22" s="105">
        <f t="shared" si="6"/>
        <v>20</v>
      </c>
      <c r="AV22" s="105">
        <f t="shared" si="6"/>
        <v>13</v>
      </c>
      <c r="AW22" s="105">
        <f t="shared" si="6"/>
        <v>21</v>
      </c>
      <c r="AX22" s="105">
        <f t="shared" si="6"/>
        <v>24</v>
      </c>
      <c r="AY22" s="105">
        <f t="shared" si="6"/>
        <v>16</v>
      </c>
      <c r="AZ22" s="105">
        <f t="shared" si="6"/>
        <v>19</v>
      </c>
      <c r="BA22" s="105">
        <f t="shared" si="6"/>
        <v>22</v>
      </c>
      <c r="BB22" s="105">
        <f t="shared" si="6"/>
        <v>25</v>
      </c>
      <c r="BC22" s="105">
        <f t="shared" si="6"/>
        <v>23</v>
      </c>
      <c r="BD22" s="105">
        <f t="shared" si="6"/>
        <v>26</v>
      </c>
      <c r="BE22" s="105">
        <f t="shared" si="6"/>
        <v>27</v>
      </c>
      <c r="BF22" s="113"/>
      <c r="BG22" s="105">
        <f>RANK(BG21,$AF$21:$BI$21,0)</f>
        <v>12</v>
      </c>
      <c r="BH22" s="113"/>
      <c r="BI22" s="113"/>
      <c r="BJ22" s="22"/>
      <c r="BK22" s="15"/>
    </row>
    <row r="23" spans="1:63" ht="13.8" thickBot="1">
      <c r="A23" s="56" t="s">
        <v>71</v>
      </c>
      <c r="B23" s="1">
        <v>1884</v>
      </c>
      <c r="C23">
        <v>5249</v>
      </c>
      <c r="D23">
        <v>3061</v>
      </c>
      <c r="E23">
        <v>5900</v>
      </c>
      <c r="F23">
        <v>4568</v>
      </c>
      <c r="G23">
        <v>4271</v>
      </c>
      <c r="H23">
        <v>5812</v>
      </c>
      <c r="I23">
        <v>6601</v>
      </c>
      <c r="J23">
        <v>4131</v>
      </c>
      <c r="K23">
        <v>6437</v>
      </c>
      <c r="L23">
        <v>5915</v>
      </c>
      <c r="M23">
        <v>8754</v>
      </c>
      <c r="N23">
        <v>7936</v>
      </c>
      <c r="O23">
        <v>7718</v>
      </c>
      <c r="P23">
        <v>7678</v>
      </c>
      <c r="Q23">
        <v>6424</v>
      </c>
      <c r="R23">
        <v>12867</v>
      </c>
      <c r="S23">
        <v>7325</v>
      </c>
      <c r="T23" s="105">
        <f t="shared" si="0"/>
        <v>16</v>
      </c>
      <c r="U23">
        <v>7554</v>
      </c>
      <c r="V23">
        <v>12227</v>
      </c>
      <c r="W23">
        <v>9440</v>
      </c>
      <c r="Y23" s="108">
        <v>1915</v>
      </c>
      <c r="Z23" s="150">
        <f t="shared" si="1"/>
        <v>517092</v>
      </c>
      <c r="AA23" s="150">
        <f t="shared" si="2"/>
        <v>258715</v>
      </c>
      <c r="AB23" s="150">
        <f t="shared" si="3"/>
        <v>274097</v>
      </c>
      <c r="AC23" s="150">
        <f t="shared" si="4"/>
        <v>53553</v>
      </c>
      <c r="AD23" s="151"/>
      <c r="AE23" s="150">
        <f t="shared" si="5"/>
        <v>0</v>
      </c>
      <c r="AF23">
        <v>25012</v>
      </c>
      <c r="AG23">
        <v>287385</v>
      </c>
      <c r="AH23">
        <v>258715</v>
      </c>
      <c r="AI23">
        <v>119506</v>
      </c>
      <c r="AJ23" s="9"/>
      <c r="AK23">
        <v>29809</v>
      </c>
      <c r="AL23" s="9"/>
      <c r="AM23">
        <v>1424</v>
      </c>
      <c r="AN23">
        <v>52974</v>
      </c>
      <c r="AO23" s="12">
        <v>91848</v>
      </c>
      <c r="AP23" s="9"/>
      <c r="AQ23">
        <v>12269</v>
      </c>
      <c r="AR23">
        <v>579</v>
      </c>
      <c r="AS23">
        <v>8788</v>
      </c>
      <c r="AT23">
        <v>5958</v>
      </c>
      <c r="AU23">
        <v>4437</v>
      </c>
      <c r="AV23">
        <v>54877</v>
      </c>
      <c r="AW23" s="9"/>
      <c r="AX23" s="9"/>
      <c r="AY23">
        <v>7554</v>
      </c>
      <c r="AZ23">
        <v>7775</v>
      </c>
      <c r="BA23" s="9"/>
      <c r="BB23" s="9"/>
      <c r="BC23" s="9"/>
      <c r="BD23" s="9"/>
      <c r="BE23" s="9"/>
      <c r="BF23" s="9"/>
      <c r="BG23">
        <v>134547</v>
      </c>
      <c r="BH23" s="21"/>
      <c r="BI23" s="21"/>
      <c r="BJ23" s="18">
        <f>12841+22267</f>
        <v>35108</v>
      </c>
      <c r="BK23" s="15">
        <v>1138565</v>
      </c>
    </row>
    <row r="24" spans="1:63" ht="13.8" thickBot="1">
      <c r="A24" s="56" t="s">
        <v>72</v>
      </c>
      <c r="B24" s="1">
        <v>1577</v>
      </c>
      <c r="C24">
        <v>2209</v>
      </c>
      <c r="D24">
        <v>1595</v>
      </c>
      <c r="E24">
        <v>2116</v>
      </c>
      <c r="F24">
        <v>2952</v>
      </c>
      <c r="G24">
        <v>2384</v>
      </c>
      <c r="H24">
        <v>2993</v>
      </c>
      <c r="I24">
        <v>2666</v>
      </c>
      <c r="J24">
        <v>2527</v>
      </c>
      <c r="K24">
        <v>2184</v>
      </c>
      <c r="L24">
        <v>2941</v>
      </c>
      <c r="M24">
        <v>2730</v>
      </c>
      <c r="N24">
        <v>4328</v>
      </c>
      <c r="O24">
        <v>4486</v>
      </c>
      <c r="P24">
        <v>5051</v>
      </c>
      <c r="Q24">
        <v>5381</v>
      </c>
      <c r="R24">
        <v>6299</v>
      </c>
      <c r="S24">
        <v>5325</v>
      </c>
      <c r="T24" s="105">
        <f t="shared" si="0"/>
        <v>19</v>
      </c>
      <c r="U24">
        <v>7775</v>
      </c>
      <c r="V24">
        <v>11442</v>
      </c>
      <c r="W24" s="9" t="s">
        <v>30</v>
      </c>
      <c r="Y24" s="108">
        <v>1916</v>
      </c>
      <c r="Z24" s="150">
        <f t="shared" si="1"/>
        <v>1164843</v>
      </c>
      <c r="AA24" s="150">
        <f t="shared" si="2"/>
        <v>701580</v>
      </c>
      <c r="AB24" s="150">
        <f t="shared" si="3"/>
        <v>453040</v>
      </c>
      <c r="AC24" s="150">
        <f t="shared" si="4"/>
        <v>86136</v>
      </c>
      <c r="AD24" s="151"/>
      <c r="AE24" s="150">
        <f t="shared" si="5"/>
        <v>0</v>
      </c>
      <c r="AF24">
        <v>9762</v>
      </c>
      <c r="AG24">
        <v>656292</v>
      </c>
      <c r="AH24">
        <v>701580</v>
      </c>
      <c r="AI24">
        <v>154808</v>
      </c>
      <c r="AJ24" s="9"/>
      <c r="AK24">
        <v>131468</v>
      </c>
      <c r="AL24" s="9"/>
      <c r="AM24">
        <v>2506</v>
      </c>
      <c r="AN24">
        <v>84444</v>
      </c>
      <c r="AO24" s="12">
        <v>210480</v>
      </c>
      <c r="AP24" s="9"/>
      <c r="AQ24">
        <v>24062</v>
      </c>
      <c r="AR24">
        <v>1692</v>
      </c>
      <c r="AS24">
        <v>9026</v>
      </c>
      <c r="AT24">
        <v>29764</v>
      </c>
      <c r="AU24">
        <v>11575</v>
      </c>
      <c r="AV24">
        <v>91743</v>
      </c>
      <c r="AW24" s="9"/>
      <c r="AX24" s="9"/>
      <c r="AY24">
        <v>12227</v>
      </c>
      <c r="AZ24">
        <v>11442</v>
      </c>
      <c r="BA24" s="9"/>
      <c r="BB24" s="9"/>
      <c r="BC24" s="9"/>
      <c r="BD24" s="9"/>
      <c r="BE24" s="9"/>
      <c r="BF24" s="9"/>
      <c r="BG24">
        <v>262728</v>
      </c>
      <c r="BH24" s="21"/>
      <c r="BI24" s="21"/>
      <c r="BJ24" s="18">
        <f>14894+30706</f>
        <v>45600</v>
      </c>
      <c r="BK24" s="15">
        <v>2451199</v>
      </c>
    </row>
    <row r="25" spans="1:63" ht="13.8" thickBot="1">
      <c r="A25" s="56" t="s">
        <v>38</v>
      </c>
      <c r="B25" s="1">
        <v>1352</v>
      </c>
      <c r="C25">
        <v>1874</v>
      </c>
      <c r="D25">
        <v>2061</v>
      </c>
      <c r="E25">
        <v>1590</v>
      </c>
      <c r="F25">
        <v>2158</v>
      </c>
      <c r="G25">
        <v>1601</v>
      </c>
      <c r="H25">
        <v>1685</v>
      </c>
      <c r="I25">
        <v>1997</v>
      </c>
      <c r="J25">
        <v>1358</v>
      </c>
      <c r="K25">
        <v>844</v>
      </c>
      <c r="L25">
        <v>2079</v>
      </c>
      <c r="M25">
        <v>2756</v>
      </c>
      <c r="N25">
        <v>1892</v>
      </c>
      <c r="O25">
        <v>2312</v>
      </c>
      <c r="P25">
        <v>2846</v>
      </c>
      <c r="Q25">
        <v>1966</v>
      </c>
      <c r="R25">
        <v>1403</v>
      </c>
      <c r="S25">
        <v>1860</v>
      </c>
      <c r="T25" s="105">
        <f t="shared" si="0"/>
        <v>22</v>
      </c>
      <c r="U25" s="9" t="s">
        <v>30</v>
      </c>
      <c r="V25" s="9" t="s">
        <v>30</v>
      </c>
      <c r="W25" s="9" t="s">
        <v>30</v>
      </c>
      <c r="Y25" s="108">
        <v>1917</v>
      </c>
      <c r="Z25" s="150">
        <f t="shared" si="1"/>
        <v>1414714</v>
      </c>
      <c r="AA25" s="150">
        <f t="shared" si="2"/>
        <v>705816</v>
      </c>
      <c r="AB25" s="150">
        <f t="shared" si="3"/>
        <v>188356</v>
      </c>
      <c r="AC25" s="150">
        <f t="shared" si="4"/>
        <v>0</v>
      </c>
      <c r="AD25" s="151"/>
      <c r="AE25" s="150">
        <f t="shared" si="5"/>
        <v>0</v>
      </c>
      <c r="AF25">
        <v>9105</v>
      </c>
      <c r="AG25">
        <v>797754</v>
      </c>
      <c r="AH25">
        <v>705816</v>
      </c>
      <c r="AI25">
        <v>13962</v>
      </c>
      <c r="AJ25" s="9"/>
      <c r="AK25">
        <v>229943</v>
      </c>
      <c r="AL25" s="9"/>
      <c r="AM25">
        <v>230</v>
      </c>
      <c r="AN25" s="9"/>
      <c r="AO25" s="12">
        <v>215284</v>
      </c>
      <c r="AP25" s="9"/>
      <c r="AQ25" s="9"/>
      <c r="AR25" s="9"/>
      <c r="AS25">
        <v>5755</v>
      </c>
      <c r="AT25">
        <v>52765</v>
      </c>
      <c r="AU25" s="9"/>
      <c r="AV25">
        <v>94438</v>
      </c>
      <c r="AW25" s="9"/>
      <c r="AX25" s="9"/>
      <c r="AY25">
        <v>9440</v>
      </c>
      <c r="AZ25" s="9"/>
      <c r="BA25" s="9"/>
      <c r="BB25" s="9"/>
      <c r="BC25" s="9"/>
      <c r="BD25" s="9"/>
      <c r="BE25" s="9"/>
      <c r="BF25" s="9"/>
      <c r="BG25">
        <v>174394</v>
      </c>
      <c r="BH25" s="21"/>
      <c r="BI25" s="21"/>
      <c r="BJ25" s="18">
        <v>7862</v>
      </c>
      <c r="BK25" s="15">
        <v>2316748</v>
      </c>
    </row>
    <row r="26" spans="1:63">
      <c r="A26" s="56" t="s">
        <v>73</v>
      </c>
      <c r="B26" s="1">
        <v>1236</v>
      </c>
      <c r="C26">
        <v>1278</v>
      </c>
      <c r="D26">
        <v>561</v>
      </c>
      <c r="F26">
        <v>241</v>
      </c>
      <c r="G26">
        <v>891</v>
      </c>
      <c r="H26">
        <v>1751</v>
      </c>
      <c r="I26">
        <v>1196</v>
      </c>
      <c r="J26">
        <v>904</v>
      </c>
      <c r="K26">
        <v>861</v>
      </c>
      <c r="L26">
        <v>932</v>
      </c>
      <c r="M26">
        <v>1676</v>
      </c>
      <c r="N26">
        <v>356</v>
      </c>
      <c r="O26">
        <v>518</v>
      </c>
      <c r="P26">
        <v>439</v>
      </c>
      <c r="Q26">
        <v>900</v>
      </c>
      <c r="R26">
        <v>629</v>
      </c>
      <c r="S26">
        <v>899</v>
      </c>
      <c r="T26" s="105">
        <f t="shared" si="0"/>
        <v>25</v>
      </c>
      <c r="U26" s="9" t="s">
        <v>30</v>
      </c>
      <c r="V26" s="9" t="s">
        <v>30</v>
      </c>
      <c r="W26" s="9" t="s">
        <v>30</v>
      </c>
    </row>
    <row r="27" spans="1:63">
      <c r="A27" s="56" t="s">
        <v>74</v>
      </c>
      <c r="B27" s="1">
        <v>895</v>
      </c>
      <c r="C27">
        <v>723</v>
      </c>
      <c r="D27">
        <v>916</v>
      </c>
      <c r="E27">
        <v>761</v>
      </c>
      <c r="F27">
        <v>723</v>
      </c>
      <c r="G27">
        <v>922</v>
      </c>
      <c r="H27">
        <v>721</v>
      </c>
      <c r="I27">
        <v>901</v>
      </c>
      <c r="J27">
        <v>789</v>
      </c>
      <c r="K27">
        <v>1144</v>
      </c>
      <c r="L27">
        <v>1153</v>
      </c>
      <c r="M27">
        <v>1345</v>
      </c>
      <c r="N27">
        <v>780</v>
      </c>
      <c r="O27">
        <v>1587</v>
      </c>
      <c r="P27">
        <v>1633</v>
      </c>
      <c r="Q27">
        <v>1161</v>
      </c>
      <c r="R27">
        <v>1879</v>
      </c>
      <c r="S27">
        <v>1615</v>
      </c>
      <c r="T27" s="105">
        <f t="shared" si="0"/>
        <v>23</v>
      </c>
      <c r="U27" s="9" t="s">
        <v>30</v>
      </c>
      <c r="V27" s="9" t="s">
        <v>30</v>
      </c>
      <c r="W27" s="9" t="s">
        <v>30</v>
      </c>
    </row>
    <row r="28" spans="1:63">
      <c r="A28" s="56" t="s">
        <v>75</v>
      </c>
      <c r="B28" s="1">
        <v>38</v>
      </c>
      <c r="C28">
        <v>79</v>
      </c>
      <c r="D28">
        <v>108</v>
      </c>
      <c r="E28">
        <v>386</v>
      </c>
      <c r="F28">
        <v>72</v>
      </c>
      <c r="G28">
        <v>107</v>
      </c>
      <c r="H28">
        <v>144</v>
      </c>
      <c r="I28">
        <v>59</v>
      </c>
      <c r="J28">
        <v>37</v>
      </c>
      <c r="K28">
        <v>341</v>
      </c>
      <c r="L28">
        <v>119</v>
      </c>
      <c r="M28">
        <v>39</v>
      </c>
      <c r="N28">
        <v>32</v>
      </c>
      <c r="O28">
        <v>57</v>
      </c>
      <c r="P28">
        <v>326</v>
      </c>
      <c r="Q28">
        <v>64</v>
      </c>
      <c r="R28">
        <v>32</v>
      </c>
      <c r="S28">
        <v>91</v>
      </c>
      <c r="T28" s="105">
        <f t="shared" si="0"/>
        <v>26</v>
      </c>
      <c r="U28" s="9" t="s">
        <v>30</v>
      </c>
      <c r="V28" s="9" t="s">
        <v>30</v>
      </c>
      <c r="W28" s="9" t="s">
        <v>30</v>
      </c>
      <c r="Y28" t="s">
        <v>361</v>
      </c>
    </row>
    <row r="29" spans="1:63">
      <c r="A29" s="56" t="s">
        <v>76</v>
      </c>
      <c r="B29" s="13" t="s">
        <v>30</v>
      </c>
      <c r="C29" s="9" t="s">
        <v>30</v>
      </c>
      <c r="D29" s="9" t="s">
        <v>30</v>
      </c>
      <c r="E29" s="9" t="s">
        <v>30</v>
      </c>
      <c r="F29">
        <v>29</v>
      </c>
      <c r="G29">
        <v>2</v>
      </c>
      <c r="H29" s="9" t="s">
        <v>30</v>
      </c>
      <c r="I29">
        <v>6</v>
      </c>
      <c r="J29" s="9" t="s">
        <v>30</v>
      </c>
      <c r="K29">
        <v>27</v>
      </c>
      <c r="L29">
        <v>156</v>
      </c>
      <c r="M29" s="9" t="s">
        <v>30</v>
      </c>
      <c r="N29">
        <v>8</v>
      </c>
      <c r="O29">
        <v>5</v>
      </c>
      <c r="P29">
        <v>2</v>
      </c>
      <c r="Q29">
        <v>5</v>
      </c>
      <c r="R29">
        <v>2</v>
      </c>
      <c r="S29">
        <v>7</v>
      </c>
      <c r="T29" s="105">
        <f t="shared" si="0"/>
        <v>27</v>
      </c>
      <c r="U29" s="9" t="s">
        <v>30</v>
      </c>
      <c r="V29" s="9" t="s">
        <v>30</v>
      </c>
      <c r="W29" s="9" t="s">
        <v>30</v>
      </c>
    </row>
    <row r="30" spans="1:63" ht="13.8" thickBot="1">
      <c r="A30" s="56" t="s">
        <v>77</v>
      </c>
      <c r="B30" s="13" t="s">
        <v>30</v>
      </c>
      <c r="C30" s="9" t="s">
        <v>30</v>
      </c>
      <c r="D30" s="9" t="s">
        <v>30</v>
      </c>
      <c r="E30" s="9" t="s">
        <v>30</v>
      </c>
      <c r="F30" s="9" t="s">
        <v>30</v>
      </c>
      <c r="G30" s="9" t="s">
        <v>30</v>
      </c>
      <c r="H30" s="9" t="s">
        <v>30</v>
      </c>
      <c r="I30" s="9" t="s">
        <v>30</v>
      </c>
      <c r="J30" s="9" t="s">
        <v>30</v>
      </c>
      <c r="K30" s="9" t="s">
        <v>30</v>
      </c>
      <c r="L30" s="9" t="s">
        <v>30</v>
      </c>
      <c r="M30" s="9" t="s">
        <v>30</v>
      </c>
      <c r="N30" s="9" t="s">
        <v>30</v>
      </c>
      <c r="O30" s="9" t="s">
        <v>30</v>
      </c>
      <c r="P30" s="9" t="s">
        <v>30</v>
      </c>
      <c r="Q30" s="9" t="s">
        <v>30</v>
      </c>
      <c r="R30" s="21" t="s">
        <v>30</v>
      </c>
      <c r="S30" s="21" t="s">
        <v>30</v>
      </c>
      <c r="T30" s="113" t="s">
        <v>30</v>
      </c>
      <c r="U30" s="9" t="s">
        <v>30</v>
      </c>
      <c r="V30" s="9" t="s">
        <v>30</v>
      </c>
      <c r="W30" s="9" t="s">
        <v>30</v>
      </c>
      <c r="Z30" t="s">
        <v>353</v>
      </c>
      <c r="AA30" t="s">
        <v>355</v>
      </c>
      <c r="AB30" t="s">
        <v>105</v>
      </c>
      <c r="AC30" t="s">
        <v>357</v>
      </c>
      <c r="AD30" t="s">
        <v>108</v>
      </c>
      <c r="AE30" t="s">
        <v>106</v>
      </c>
      <c r="AF30" s="107" t="s">
        <v>9</v>
      </c>
      <c r="AG30" s="108" t="s">
        <v>10</v>
      </c>
    </row>
    <row r="31" spans="1:63" ht="13.8" thickBot="1">
      <c r="A31" s="56" t="s">
        <v>8</v>
      </c>
      <c r="B31" s="13" t="s">
        <v>30</v>
      </c>
      <c r="C31" s="9" t="s">
        <v>30</v>
      </c>
      <c r="D31" s="9" t="s">
        <v>30</v>
      </c>
      <c r="E31">
        <v>699</v>
      </c>
      <c r="F31">
        <v>837</v>
      </c>
      <c r="G31">
        <v>3659</v>
      </c>
      <c r="H31">
        <v>3422</v>
      </c>
      <c r="I31">
        <v>613</v>
      </c>
      <c r="J31">
        <v>237</v>
      </c>
      <c r="K31">
        <v>24257</v>
      </c>
      <c r="L31">
        <v>9085</v>
      </c>
      <c r="M31">
        <v>11058</v>
      </c>
      <c r="N31">
        <v>5259</v>
      </c>
      <c r="O31">
        <v>4231</v>
      </c>
      <c r="P31">
        <v>4200</v>
      </c>
      <c r="Q31">
        <v>5038</v>
      </c>
      <c r="R31">
        <v>4844</v>
      </c>
      <c r="S31">
        <v>12006</v>
      </c>
      <c r="T31" s="105">
        <f t="shared" si="0"/>
        <v>12</v>
      </c>
      <c r="U31">
        <v>134547</v>
      </c>
      <c r="V31">
        <v>262728</v>
      </c>
      <c r="W31">
        <v>174394</v>
      </c>
      <c r="Y31">
        <v>1897</v>
      </c>
      <c r="Z31">
        <v>409389</v>
      </c>
      <c r="AA31">
        <v>49328</v>
      </c>
      <c r="AB31">
        <v>48361</v>
      </c>
      <c r="AC31">
        <v>24846</v>
      </c>
      <c r="AE31">
        <v>24091</v>
      </c>
      <c r="AF31" s="19">
        <v>3979</v>
      </c>
      <c r="AG31" s="23">
        <v>559998</v>
      </c>
      <c r="AH31">
        <f>SUM(Z31:AF31)</f>
        <v>559994</v>
      </c>
    </row>
    <row r="32" spans="1:63" ht="13.8" thickBot="1">
      <c r="A32" s="56" t="s">
        <v>78</v>
      </c>
      <c r="B32" s="13" t="s">
        <v>30</v>
      </c>
      <c r="C32" s="9" t="s">
        <v>30</v>
      </c>
      <c r="D32" s="9" t="s">
        <v>30</v>
      </c>
      <c r="E32" s="9" t="s">
        <v>30</v>
      </c>
      <c r="F32" s="9" t="s">
        <v>30</v>
      </c>
      <c r="G32" s="9" t="s">
        <v>30</v>
      </c>
      <c r="H32" s="9" t="s">
        <v>30</v>
      </c>
      <c r="I32" s="9" t="s">
        <v>30</v>
      </c>
      <c r="J32" s="9" t="s">
        <v>30</v>
      </c>
      <c r="K32" s="9" t="s">
        <v>30</v>
      </c>
      <c r="L32" s="9" t="s">
        <v>30</v>
      </c>
      <c r="M32" s="9" t="s">
        <v>30</v>
      </c>
      <c r="N32" s="9" t="s">
        <v>30</v>
      </c>
      <c r="O32" s="9" t="s">
        <v>30</v>
      </c>
      <c r="P32" s="9" t="s">
        <v>30</v>
      </c>
      <c r="Q32" s="9" t="s">
        <v>30</v>
      </c>
      <c r="R32" s="21" t="s">
        <v>30</v>
      </c>
      <c r="S32" s="21" t="s">
        <v>30</v>
      </c>
      <c r="T32" s="113" t="s">
        <v>30</v>
      </c>
      <c r="U32" s="21" t="s">
        <v>30</v>
      </c>
      <c r="V32" s="21" t="s">
        <v>30</v>
      </c>
      <c r="W32" s="21" t="s">
        <v>30</v>
      </c>
      <c r="Y32">
        <v>1898</v>
      </c>
      <c r="Z32">
        <v>459189</v>
      </c>
      <c r="AA32">
        <v>51337</v>
      </c>
      <c r="AB32">
        <v>50564</v>
      </c>
      <c r="AC32">
        <v>28418</v>
      </c>
      <c r="AE32">
        <v>22636</v>
      </c>
      <c r="AF32" s="17">
        <v>5316</v>
      </c>
      <c r="AG32" s="2">
        <v>617459</v>
      </c>
      <c r="AH32">
        <f t="shared" ref="AH32:AH52" si="7">SUM(Z32:AF32)</f>
        <v>617460</v>
      </c>
    </row>
    <row r="33" spans="1:34" ht="13.8" thickBot="1">
      <c r="A33" s="56" t="s">
        <v>79</v>
      </c>
      <c r="B33" s="13" t="s">
        <v>30</v>
      </c>
      <c r="C33" s="9" t="s">
        <v>30</v>
      </c>
      <c r="D33" s="9" t="s">
        <v>30</v>
      </c>
      <c r="E33" s="9" t="s">
        <v>30</v>
      </c>
      <c r="F33" s="9" t="s">
        <v>30</v>
      </c>
      <c r="G33" s="9" t="s">
        <v>30</v>
      </c>
      <c r="H33" s="9" t="s">
        <v>30</v>
      </c>
      <c r="I33" s="9" t="s">
        <v>30</v>
      </c>
      <c r="J33" s="9" t="s">
        <v>30</v>
      </c>
      <c r="K33" s="9" t="s">
        <v>30</v>
      </c>
      <c r="L33" s="9" t="s">
        <v>30</v>
      </c>
      <c r="M33" s="9" t="s">
        <v>30</v>
      </c>
      <c r="N33" s="9" t="s">
        <v>30</v>
      </c>
      <c r="O33" s="9" t="s">
        <v>30</v>
      </c>
      <c r="P33" s="9" t="s">
        <v>30</v>
      </c>
      <c r="Q33" s="9" t="s">
        <v>30</v>
      </c>
      <c r="R33" s="21" t="s">
        <v>30</v>
      </c>
      <c r="S33" s="21" t="s">
        <v>30</v>
      </c>
      <c r="T33" s="113" t="s">
        <v>30</v>
      </c>
      <c r="U33" s="21" t="s">
        <v>30</v>
      </c>
      <c r="V33" s="21" t="s">
        <v>30</v>
      </c>
      <c r="W33" s="21" t="s">
        <v>30</v>
      </c>
      <c r="Y33">
        <v>1899</v>
      </c>
      <c r="Z33">
        <v>506318</v>
      </c>
      <c r="AA33">
        <v>44333</v>
      </c>
      <c r="AB33">
        <v>52106</v>
      </c>
      <c r="AC33">
        <v>28859</v>
      </c>
      <c r="AE33">
        <v>12998</v>
      </c>
      <c r="AF33" s="17">
        <v>5871</v>
      </c>
      <c r="AG33" s="2">
        <v>650485</v>
      </c>
      <c r="AH33">
        <f t="shared" si="7"/>
        <v>650485</v>
      </c>
    </row>
    <row r="34" spans="1:34" ht="13.8" thickBot="1">
      <c r="A34" s="107" t="s">
        <v>9</v>
      </c>
      <c r="B34" s="19">
        <v>3979</v>
      </c>
      <c r="C34" s="17">
        <v>5316</v>
      </c>
      <c r="D34" s="17">
        <v>5871</v>
      </c>
      <c r="E34" s="17">
        <v>6056</v>
      </c>
      <c r="F34" s="17">
        <v>4916</v>
      </c>
      <c r="G34" s="17">
        <v>6642</v>
      </c>
      <c r="H34" s="17">
        <v>7110</v>
      </c>
      <c r="I34" s="17">
        <v>10575</v>
      </c>
      <c r="J34" s="17">
        <v>15526</v>
      </c>
      <c r="K34" s="17">
        <v>25974</v>
      </c>
      <c r="L34" s="17">
        <v>23398</v>
      </c>
      <c r="M34" s="17">
        <v>21700</v>
      </c>
      <c r="N34" s="22">
        <v>21945</v>
      </c>
      <c r="O34" s="22">
        <v>23253</v>
      </c>
      <c r="P34" s="22">
        <v>26492</v>
      </c>
      <c r="Q34" s="17">
        <v>24876</v>
      </c>
      <c r="R34" s="22">
        <v>25945</v>
      </c>
      <c r="S34" s="22">
        <v>20485</v>
      </c>
      <c r="T34" s="22"/>
      <c r="U34" s="18">
        <f>12841+22267</f>
        <v>35108</v>
      </c>
      <c r="V34" s="18">
        <f>14894+30706</f>
        <v>45600</v>
      </c>
      <c r="W34" s="18">
        <v>7862</v>
      </c>
      <c r="Y34">
        <v>1900</v>
      </c>
      <c r="Z34">
        <v>481467</v>
      </c>
      <c r="AA34">
        <v>44170</v>
      </c>
      <c r="AB34">
        <v>54600</v>
      </c>
      <c r="AC34">
        <v>28118</v>
      </c>
      <c r="AE34">
        <v>11963</v>
      </c>
      <c r="AF34" s="17">
        <v>6056</v>
      </c>
      <c r="AG34" s="14">
        <v>626375</v>
      </c>
      <c r="AH34">
        <f t="shared" si="7"/>
        <v>626374</v>
      </c>
    </row>
    <row r="35" spans="1:34" ht="13.8" thickBot="1">
      <c r="A35" s="108" t="s">
        <v>10</v>
      </c>
      <c r="B35" s="23">
        <v>559998</v>
      </c>
      <c r="C35" s="2">
        <v>617459</v>
      </c>
      <c r="D35" s="2">
        <v>650485</v>
      </c>
      <c r="E35" s="14">
        <v>626375</v>
      </c>
      <c r="F35" s="14">
        <v>593425</v>
      </c>
      <c r="G35" s="2">
        <v>599151</v>
      </c>
      <c r="H35" s="14">
        <v>681671</v>
      </c>
      <c r="I35" s="2">
        <v>651403</v>
      </c>
      <c r="J35" s="2">
        <v>635087</v>
      </c>
      <c r="K35" s="2">
        <v>800690</v>
      </c>
      <c r="L35" s="2">
        <v>847365</v>
      </c>
      <c r="M35" s="2">
        <v>912659</v>
      </c>
      <c r="N35" s="14">
        <v>906336</v>
      </c>
      <c r="O35" s="14">
        <v>1084446</v>
      </c>
      <c r="P35" s="14">
        <v>1161682</v>
      </c>
      <c r="Q35" s="14">
        <v>1171772</v>
      </c>
      <c r="R35" s="15">
        <v>1374664</v>
      </c>
      <c r="S35" s="15">
        <v>1097992</v>
      </c>
      <c r="T35" s="15"/>
      <c r="U35" s="15">
        <v>1138565</v>
      </c>
      <c r="V35" s="15">
        <v>2451199</v>
      </c>
      <c r="W35" s="15">
        <v>2316748</v>
      </c>
      <c r="Y35">
        <v>1901</v>
      </c>
      <c r="Z35">
        <v>442831</v>
      </c>
      <c r="AA35">
        <v>35162</v>
      </c>
      <c r="AB35">
        <v>58661</v>
      </c>
      <c r="AC35">
        <v>33556</v>
      </c>
      <c r="AE35">
        <v>18299</v>
      </c>
      <c r="AF35" s="17">
        <v>4916</v>
      </c>
      <c r="AG35" s="14">
        <v>593425</v>
      </c>
      <c r="AH35">
        <f t="shared" si="7"/>
        <v>593425</v>
      </c>
    </row>
    <row r="36" spans="1:34" ht="13.8" thickBot="1">
      <c r="Y36">
        <v>1902</v>
      </c>
      <c r="Z36">
        <v>436476</v>
      </c>
      <c r="AA36">
        <v>40840</v>
      </c>
      <c r="AB36">
        <v>69010</v>
      </c>
      <c r="AC36">
        <v>31030</v>
      </c>
      <c r="AE36">
        <v>15153</v>
      </c>
      <c r="AF36" s="17">
        <v>6642</v>
      </c>
      <c r="AG36" s="2">
        <v>599151</v>
      </c>
      <c r="AH36">
        <f t="shared" si="7"/>
        <v>599151</v>
      </c>
    </row>
    <row r="37" spans="1:34" ht="14.4" thickBot="1">
      <c r="A37" t="s">
        <v>225</v>
      </c>
      <c r="Y37">
        <v>1903</v>
      </c>
      <c r="Z37">
        <v>493034</v>
      </c>
      <c r="AA37">
        <v>64919</v>
      </c>
      <c r="AB37">
        <v>72528</v>
      </c>
      <c r="AC37">
        <v>33864</v>
      </c>
      <c r="AE37">
        <v>10216</v>
      </c>
      <c r="AF37" s="17">
        <v>7110</v>
      </c>
      <c r="AG37" s="14">
        <v>681671</v>
      </c>
      <c r="AH37">
        <f t="shared" si="7"/>
        <v>681671</v>
      </c>
    </row>
    <row r="38" spans="1:34" ht="13.8" thickBot="1">
      <c r="A38" t="s">
        <v>0</v>
      </c>
      <c r="Y38">
        <v>1904</v>
      </c>
      <c r="Z38">
        <v>464598</v>
      </c>
      <c r="AA38">
        <v>64122</v>
      </c>
      <c r="AB38">
        <v>64808</v>
      </c>
      <c r="AC38">
        <v>31234</v>
      </c>
      <c r="AE38">
        <v>16066</v>
      </c>
      <c r="AF38" s="17">
        <v>10575</v>
      </c>
      <c r="AG38" s="2">
        <v>651403</v>
      </c>
      <c r="AH38">
        <f t="shared" si="7"/>
        <v>651403</v>
      </c>
    </row>
    <row r="39" spans="1:34" ht="14.4" thickBot="1">
      <c r="A39" t="s">
        <v>226</v>
      </c>
      <c r="Y39">
        <v>1905</v>
      </c>
      <c r="Z39">
        <v>466530</v>
      </c>
      <c r="AA39">
        <v>41740</v>
      </c>
      <c r="AB39">
        <v>73370</v>
      </c>
      <c r="AC39">
        <v>29039</v>
      </c>
      <c r="AE39">
        <v>8882</v>
      </c>
      <c r="AF39" s="17">
        <v>15526</v>
      </c>
      <c r="AG39" s="2">
        <v>635087</v>
      </c>
      <c r="AH39">
        <f t="shared" si="7"/>
        <v>635087</v>
      </c>
    </row>
    <row r="40" spans="1:34" ht="14.4" thickBot="1">
      <c r="A40" s="6" t="s">
        <v>227</v>
      </c>
      <c r="U40" s="29"/>
      <c r="Y40">
        <v>1906</v>
      </c>
      <c r="Z40">
        <v>547284</v>
      </c>
      <c r="AA40">
        <v>48311</v>
      </c>
      <c r="AB40">
        <v>134573</v>
      </c>
      <c r="AC40">
        <v>32329</v>
      </c>
      <c r="AE40">
        <v>12219</v>
      </c>
      <c r="AF40" s="17">
        <v>25974</v>
      </c>
      <c r="AG40" s="2">
        <v>800690</v>
      </c>
      <c r="AH40">
        <f t="shared" si="7"/>
        <v>800690</v>
      </c>
    </row>
    <row r="41" spans="1:34" ht="13.8" thickBot="1">
      <c r="S41" s="84"/>
      <c r="T41" s="12"/>
      <c r="U41" s="29"/>
      <c r="Y41">
        <v>1907</v>
      </c>
      <c r="Z41">
        <v>606024</v>
      </c>
      <c r="AA41">
        <v>56519</v>
      </c>
      <c r="AB41">
        <v>116634</v>
      </c>
      <c r="AC41">
        <v>32530</v>
      </c>
      <c r="AE41">
        <v>12262</v>
      </c>
      <c r="AF41" s="17">
        <v>23398</v>
      </c>
      <c r="AG41" s="2">
        <v>847365</v>
      </c>
      <c r="AH41">
        <f t="shared" si="7"/>
        <v>847367</v>
      </c>
    </row>
    <row r="42" spans="1:34" ht="13.8" thickBot="1">
      <c r="U42" s="29"/>
      <c r="Y42">
        <v>1908</v>
      </c>
      <c r="Z42">
        <v>633084</v>
      </c>
      <c r="AA42">
        <v>80891</v>
      </c>
      <c r="AB42">
        <v>127266</v>
      </c>
      <c r="AC42">
        <v>35924</v>
      </c>
      <c r="AE42">
        <v>13794</v>
      </c>
      <c r="AF42" s="17">
        <v>21700</v>
      </c>
      <c r="AG42" s="2">
        <v>912659</v>
      </c>
      <c r="AH42">
        <f t="shared" si="7"/>
        <v>912659</v>
      </c>
    </row>
    <row r="43" spans="1:34" ht="13.8" thickBot="1">
      <c r="Y43">
        <v>1909</v>
      </c>
      <c r="Z43">
        <v>672631</v>
      </c>
      <c r="AA43">
        <v>58210</v>
      </c>
      <c r="AB43">
        <v>103168</v>
      </c>
      <c r="AC43">
        <v>40402</v>
      </c>
      <c r="AE43">
        <v>9979</v>
      </c>
      <c r="AF43" s="22">
        <v>21945</v>
      </c>
      <c r="AG43" s="14">
        <v>906336</v>
      </c>
      <c r="AH43">
        <f t="shared" si="7"/>
        <v>906335</v>
      </c>
    </row>
    <row r="44" spans="1:34" ht="13.8" thickBot="1">
      <c r="Y44">
        <v>1910</v>
      </c>
      <c r="Z44">
        <v>819084</v>
      </c>
      <c r="AA44">
        <v>74959</v>
      </c>
      <c r="AB44">
        <v>109467</v>
      </c>
      <c r="AC44">
        <v>47538</v>
      </c>
      <c r="AE44">
        <v>10145</v>
      </c>
      <c r="AF44" s="22">
        <v>23253</v>
      </c>
      <c r="AG44" s="14">
        <v>1084446</v>
      </c>
      <c r="AH44">
        <f t="shared" si="7"/>
        <v>1084446</v>
      </c>
    </row>
    <row r="45" spans="1:34" ht="13.8" thickBot="1">
      <c r="Y45">
        <v>1911</v>
      </c>
      <c r="Z45">
        <v>858449</v>
      </c>
      <c r="AA45">
        <v>102927</v>
      </c>
      <c r="AB45">
        <v>120351</v>
      </c>
      <c r="AC45">
        <v>45629</v>
      </c>
      <c r="AE45">
        <v>7834</v>
      </c>
      <c r="AF45" s="22">
        <v>26492</v>
      </c>
      <c r="AG45" s="14">
        <v>1161682</v>
      </c>
      <c r="AH45">
        <f t="shared" si="7"/>
        <v>1161682</v>
      </c>
    </row>
    <row r="46" spans="1:34" ht="13.8" thickBot="1">
      <c r="Y46">
        <v>1912</v>
      </c>
      <c r="Z46">
        <v>887287</v>
      </c>
      <c r="AA46">
        <v>88330</v>
      </c>
      <c r="AB46">
        <v>116520</v>
      </c>
      <c r="AC46">
        <v>51637</v>
      </c>
      <c r="AE46">
        <v>3122</v>
      </c>
      <c r="AF46" s="17">
        <v>24876</v>
      </c>
      <c r="AG46" s="14">
        <v>1171772</v>
      </c>
      <c r="AH46">
        <f t="shared" si="7"/>
        <v>1171772</v>
      </c>
    </row>
    <row r="47" spans="1:34" ht="13.8" thickBot="1">
      <c r="Y47">
        <v>1913</v>
      </c>
      <c r="Z47">
        <v>1071245</v>
      </c>
      <c r="AA47">
        <v>79722</v>
      </c>
      <c r="AB47">
        <v>129747</v>
      </c>
      <c r="AC47">
        <v>62066</v>
      </c>
      <c r="AE47">
        <v>5939</v>
      </c>
      <c r="AF47" s="22">
        <v>25945</v>
      </c>
      <c r="AG47" s="15">
        <v>1374664</v>
      </c>
      <c r="AH47">
        <f t="shared" si="7"/>
        <v>1374664</v>
      </c>
    </row>
    <row r="48" spans="1:34" ht="13.8" thickBot="1">
      <c r="Y48">
        <v>1914</v>
      </c>
      <c r="Z48">
        <v>800562</v>
      </c>
      <c r="AA48">
        <v>81062</v>
      </c>
      <c r="AB48">
        <v>136912</v>
      </c>
      <c r="AC48">
        <v>51475</v>
      </c>
      <c r="AE48">
        <v>7496</v>
      </c>
      <c r="AF48" s="22">
        <v>20485</v>
      </c>
      <c r="AG48" s="15">
        <v>1097992</v>
      </c>
      <c r="AH48">
        <f t="shared" si="7"/>
        <v>1097992</v>
      </c>
    </row>
    <row r="49" spans="25:34" ht="13.8" thickBot="1">
      <c r="Y49" t="s">
        <v>58</v>
      </c>
      <c r="AF49" s="22"/>
      <c r="AG49" s="15"/>
    </row>
    <row r="50" spans="25:34" ht="13.8" thickBot="1">
      <c r="Y50">
        <v>1915</v>
      </c>
      <c r="Z50">
        <v>517092</v>
      </c>
      <c r="AA50">
        <v>258715</v>
      </c>
      <c r="AB50">
        <v>274097</v>
      </c>
      <c r="AC50">
        <v>53553</v>
      </c>
      <c r="AE50">
        <v>0</v>
      </c>
      <c r="AF50" s="18">
        <f>12841+22267</f>
        <v>35108</v>
      </c>
      <c r="AG50" s="15">
        <v>1138565</v>
      </c>
      <c r="AH50">
        <f t="shared" si="7"/>
        <v>1138565</v>
      </c>
    </row>
    <row r="51" spans="25:34" ht="13.8" thickBot="1">
      <c r="Y51">
        <v>1916</v>
      </c>
      <c r="Z51">
        <v>1164843</v>
      </c>
      <c r="AA51">
        <v>701580</v>
      </c>
      <c r="AB51">
        <v>453040</v>
      </c>
      <c r="AC51">
        <v>86136</v>
      </c>
      <c r="AE51">
        <v>0</v>
      </c>
      <c r="AF51" s="18">
        <f>14894+30706</f>
        <v>45600</v>
      </c>
      <c r="AG51" s="15">
        <v>2451199</v>
      </c>
      <c r="AH51">
        <f t="shared" si="7"/>
        <v>2451199</v>
      </c>
    </row>
    <row r="52" spans="25:34" ht="13.8" thickBot="1">
      <c r="Y52">
        <v>1917</v>
      </c>
      <c r="Z52">
        <v>1414714</v>
      </c>
      <c r="AA52">
        <v>705816</v>
      </c>
      <c r="AB52">
        <v>188356</v>
      </c>
      <c r="AC52">
        <v>0</v>
      </c>
      <c r="AE52">
        <v>0</v>
      </c>
      <c r="AF52" s="18">
        <v>7862</v>
      </c>
      <c r="AG52" s="15">
        <v>2316748</v>
      </c>
      <c r="AH52">
        <f t="shared" si="7"/>
        <v>2316748</v>
      </c>
    </row>
  </sheetData>
  <phoneticPr fontId="3"/>
  <pageMargins left="0.70000000000000007" right="0.70000000000000007" top="0.75000000000000011" bottom="0.75000000000000011" header="0.51" footer="0.51"/>
  <pageSetup paperSize="9" scale="50" orientation="landscape"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E33" sqref="E33"/>
    </sheetView>
  </sheetViews>
  <sheetFormatPr defaultColWidth="13" defaultRowHeight="13.2"/>
  <cols>
    <col min="1" max="1" width="8.44140625" customWidth="1"/>
    <col min="2" max="2" width="15" customWidth="1"/>
    <col min="3" max="3" width="14.33203125" customWidth="1"/>
  </cols>
  <sheetData>
    <row r="1" spans="1:4">
      <c r="A1" t="s">
        <v>41</v>
      </c>
    </row>
    <row r="3" spans="1:4">
      <c r="A3" s="17"/>
      <c r="B3" s="4" t="s">
        <v>43</v>
      </c>
      <c r="C3" s="229" t="s">
        <v>44</v>
      </c>
      <c r="D3" s="230"/>
    </row>
    <row r="4" spans="1:4" ht="13.8" thickBot="1">
      <c r="A4" s="2"/>
      <c r="B4" s="27" t="s">
        <v>39</v>
      </c>
      <c r="C4" s="26" t="s">
        <v>39</v>
      </c>
      <c r="D4" s="8" t="s">
        <v>42</v>
      </c>
    </row>
    <row r="5" spans="1:4">
      <c r="A5">
        <v>1902</v>
      </c>
      <c r="B5" s="1">
        <v>539863</v>
      </c>
      <c r="C5" s="1">
        <v>433002</v>
      </c>
      <c r="D5" s="28">
        <v>80.205904090482221</v>
      </c>
    </row>
    <row r="6" spans="1:4">
      <c r="A6">
        <v>1903</v>
      </c>
      <c r="B6" s="1">
        <v>613083</v>
      </c>
      <c r="C6" s="1">
        <v>480219</v>
      </c>
      <c r="D6" s="28">
        <v>78.328546053307619</v>
      </c>
    </row>
    <row r="7" spans="1:4">
      <c r="A7">
        <v>1904</v>
      </c>
      <c r="B7" s="1">
        <v>635647</v>
      </c>
      <c r="C7" s="1">
        <v>496988</v>
      </c>
      <c r="D7" s="28">
        <v>78.186163074788368</v>
      </c>
    </row>
    <row r="8" spans="1:4">
      <c r="A8">
        <v>1905</v>
      </c>
      <c r="B8" s="1">
        <v>712458</v>
      </c>
      <c r="C8" s="1">
        <v>569103</v>
      </c>
      <c r="D8" s="28">
        <v>79.878813909030427</v>
      </c>
    </row>
    <row r="9" spans="1:4">
      <c r="A9">
        <v>1906</v>
      </c>
      <c r="B9" s="1">
        <v>638095</v>
      </c>
      <c r="C9" s="1">
        <v>472873</v>
      </c>
      <c r="D9" s="28">
        <v>74.106990338429242</v>
      </c>
    </row>
    <row r="10" spans="1:4">
      <c r="A10">
        <v>1907</v>
      </c>
      <c r="B10" s="1">
        <v>584530</v>
      </c>
      <c r="C10" s="1">
        <v>431192</v>
      </c>
      <c r="D10" s="28">
        <v>73.767300224111679</v>
      </c>
    </row>
    <row r="11" spans="1:4">
      <c r="A11">
        <v>1908</v>
      </c>
      <c r="B11" s="1">
        <v>543383</v>
      </c>
      <c r="C11" s="1">
        <v>378913</v>
      </c>
      <c r="D11" s="28">
        <v>69.73221466258606</v>
      </c>
    </row>
    <row r="12" spans="1:4">
      <c r="A12">
        <v>1909</v>
      </c>
      <c r="B12" s="1">
        <v>922680</v>
      </c>
      <c r="C12" s="1">
        <v>747416</v>
      </c>
      <c r="D12" s="28">
        <v>81.004898773139118</v>
      </c>
    </row>
    <row r="13" spans="1:4">
      <c r="A13">
        <v>1910</v>
      </c>
      <c r="B13" s="1">
        <v>927517</v>
      </c>
      <c r="C13" s="1">
        <v>745953</v>
      </c>
      <c r="D13" s="28">
        <v>80.424725368915077</v>
      </c>
    </row>
    <row r="14" spans="1:4">
      <c r="A14">
        <v>1911</v>
      </c>
      <c r="B14" s="1">
        <v>1017550</v>
      </c>
      <c r="C14" s="1">
        <v>738208</v>
      </c>
      <c r="D14" s="28">
        <v>72.547589799027079</v>
      </c>
    </row>
    <row r="15" spans="1:4">
      <c r="A15">
        <v>1912</v>
      </c>
      <c r="B15" s="1">
        <v>821452</v>
      </c>
      <c r="C15" s="1">
        <v>540546</v>
      </c>
      <c r="D15" s="28">
        <v>65.80372316337413</v>
      </c>
    </row>
    <row r="16" spans="1:4">
      <c r="A16">
        <v>1913</v>
      </c>
      <c r="B16" s="1">
        <v>839853</v>
      </c>
      <c r="C16" s="1">
        <v>591358</v>
      </c>
      <c r="D16" s="28">
        <v>70.412084019465311</v>
      </c>
    </row>
    <row r="17" spans="1:4" ht="13.8" thickBot="1">
      <c r="A17" s="2">
        <v>1914</v>
      </c>
      <c r="B17" s="3">
        <v>523417</v>
      </c>
      <c r="C17" s="3">
        <v>351395</v>
      </c>
      <c r="D17" s="25">
        <v>67.134808384137315</v>
      </c>
    </row>
    <row r="19" spans="1:4" ht="13.8">
      <c r="A19" t="s">
        <v>40</v>
      </c>
    </row>
  </sheetData>
  <mergeCells count="1">
    <mergeCell ref="C3:D3"/>
  </mergeCells>
  <phoneticPr fontId="3"/>
  <pageMargins left="0.7" right="0.7" top="0.75" bottom="0.75" header="0.51200000000000001" footer="0.5120000000000000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1"/>
  <sheetViews>
    <sheetView topLeftCell="A8" workbookViewId="0">
      <selection activeCell="B28" sqref="B28"/>
    </sheetView>
  </sheetViews>
  <sheetFormatPr defaultColWidth="13" defaultRowHeight="13.2"/>
  <cols>
    <col min="18" max="28" width="10" customWidth="1"/>
  </cols>
  <sheetData>
    <row r="1" spans="1:28">
      <c r="A1" t="s">
        <v>85</v>
      </c>
      <c r="F1" s="52" t="s">
        <v>116</v>
      </c>
      <c r="Q1" t="s">
        <v>114</v>
      </c>
    </row>
    <row r="3" spans="1:28" ht="41.1" customHeight="1">
      <c r="A3" s="46" t="s">
        <v>101</v>
      </c>
      <c r="B3" s="47">
        <v>0</v>
      </c>
      <c r="C3" s="47">
        <v>1</v>
      </c>
      <c r="D3" s="47">
        <v>2</v>
      </c>
      <c r="E3" s="47">
        <v>3</v>
      </c>
      <c r="F3" s="47">
        <v>4</v>
      </c>
      <c r="G3" s="47">
        <v>5</v>
      </c>
      <c r="H3" s="47">
        <v>6</v>
      </c>
      <c r="I3" s="47">
        <v>7</v>
      </c>
      <c r="J3" s="47">
        <v>8</v>
      </c>
      <c r="K3" s="47">
        <v>9</v>
      </c>
      <c r="L3" s="47" t="s">
        <v>88</v>
      </c>
      <c r="M3" s="231" t="s">
        <v>81</v>
      </c>
      <c r="N3" s="231" t="s">
        <v>83</v>
      </c>
      <c r="O3" s="231" t="s">
        <v>82</v>
      </c>
      <c r="Q3" s="36" t="s">
        <v>84</v>
      </c>
      <c r="R3" s="31">
        <v>0</v>
      </c>
      <c r="S3" s="31">
        <v>1</v>
      </c>
      <c r="T3" s="31">
        <v>2</v>
      </c>
      <c r="U3" s="31">
        <v>3</v>
      </c>
      <c r="V3" s="31">
        <v>4</v>
      </c>
      <c r="W3" s="31">
        <v>5</v>
      </c>
      <c r="X3" s="31">
        <v>6</v>
      </c>
      <c r="Y3" s="31">
        <v>7</v>
      </c>
      <c r="Z3" s="31">
        <v>8</v>
      </c>
      <c r="AA3" s="31">
        <v>9</v>
      </c>
      <c r="AB3" s="31" t="s">
        <v>54</v>
      </c>
    </row>
    <row r="4" spans="1:28" ht="52.8">
      <c r="A4" s="48" t="s">
        <v>89</v>
      </c>
      <c r="B4" s="49" t="s">
        <v>90</v>
      </c>
      <c r="C4" s="49" t="s">
        <v>91</v>
      </c>
      <c r="D4" s="49" t="s">
        <v>92</v>
      </c>
      <c r="E4" s="49" t="s">
        <v>93</v>
      </c>
      <c r="F4" s="49" t="s">
        <v>94</v>
      </c>
      <c r="G4" s="49" t="s">
        <v>95</v>
      </c>
      <c r="H4" s="49" t="s">
        <v>96</v>
      </c>
      <c r="I4" s="49" t="s">
        <v>97</v>
      </c>
      <c r="J4" s="49" t="s">
        <v>98</v>
      </c>
      <c r="K4" s="49" t="s">
        <v>99</v>
      </c>
      <c r="L4" s="49" t="s">
        <v>102</v>
      </c>
      <c r="M4" s="232"/>
      <c r="N4" s="232"/>
      <c r="O4" s="232"/>
      <c r="Q4" s="36"/>
      <c r="R4" s="31"/>
      <c r="S4" s="31"/>
      <c r="T4" s="31"/>
      <c r="U4" s="31"/>
      <c r="V4" s="31"/>
      <c r="W4" s="31"/>
      <c r="X4" s="31"/>
      <c r="Y4" s="31"/>
      <c r="Z4" s="31"/>
      <c r="AA4" s="31"/>
      <c r="AB4" s="31"/>
    </row>
    <row r="5" spans="1:28">
      <c r="A5" s="32">
        <v>1918</v>
      </c>
      <c r="B5" s="30">
        <v>1221</v>
      </c>
      <c r="C5" s="30">
        <v>613</v>
      </c>
      <c r="D5" s="30">
        <v>11245</v>
      </c>
      <c r="E5" s="30">
        <v>356</v>
      </c>
      <c r="F5" s="30">
        <v>290</v>
      </c>
      <c r="G5" s="30">
        <v>1046</v>
      </c>
      <c r="H5" s="30">
        <v>12733</v>
      </c>
      <c r="I5" s="30">
        <v>73</v>
      </c>
      <c r="J5" s="30">
        <v>622</v>
      </c>
      <c r="K5" s="30">
        <v>0</v>
      </c>
      <c r="L5" s="30">
        <v>28199</v>
      </c>
      <c r="M5" s="30">
        <v>48</v>
      </c>
      <c r="N5" s="35">
        <f>+M5/O5*100</f>
        <v>0.16992955004071228</v>
      </c>
      <c r="O5" s="30">
        <v>28247</v>
      </c>
      <c r="Q5" s="32">
        <v>1918</v>
      </c>
      <c r="R5" s="35">
        <f t="shared" ref="R5:R28" si="0">+B5/$L5*100</f>
        <v>4.3299407780417738</v>
      </c>
      <c r="S5" s="35">
        <f t="shared" ref="S5:S28" si="1">+C5/$L5*100</f>
        <v>2.1738359516294903</v>
      </c>
      <c r="T5" s="35">
        <f t="shared" ref="T5:T28" si="2">+D5/$L5*100</f>
        <v>39.877300613496928</v>
      </c>
      <c r="U5" s="35">
        <f t="shared" ref="U5:U28" si="3">+E5/$L5*100</f>
        <v>1.2624561154650875</v>
      </c>
      <c r="V5" s="35">
        <f t="shared" ref="V5:V28" si="4">+F5/$L5*100</f>
        <v>1.0284052625979645</v>
      </c>
      <c r="W5" s="35">
        <f t="shared" ref="W5:W28" si="5">+G5/$L5*100</f>
        <v>3.7093513954395543</v>
      </c>
      <c r="X5" s="50">
        <f t="shared" ref="X5:X28" si="6">+H5/$L5*100</f>
        <v>45.154083478137522</v>
      </c>
      <c r="Y5" s="35">
        <f t="shared" ref="Y5:Y28" si="7">+I5/$L5*100</f>
        <v>0.25887442817121176</v>
      </c>
      <c r="Z5" s="35">
        <f t="shared" ref="Z5:Z28" si="8">+J5/$L5*100</f>
        <v>2.2057519770204617</v>
      </c>
      <c r="AA5" s="35">
        <f t="shared" ref="AA5:AA28" si="9">+K5/$L5*100</f>
        <v>0</v>
      </c>
      <c r="AB5" s="35">
        <f t="shared" ref="AB5:AB28" si="10">+L5/$L5*100</f>
        <v>100</v>
      </c>
    </row>
    <row r="6" spans="1:28">
      <c r="A6" s="32">
        <v>1919</v>
      </c>
      <c r="B6" s="30">
        <v>108</v>
      </c>
      <c r="C6" s="30">
        <v>0</v>
      </c>
      <c r="D6" s="30">
        <v>221</v>
      </c>
      <c r="E6" s="30">
        <v>3</v>
      </c>
      <c r="F6" s="30">
        <v>0</v>
      </c>
      <c r="G6" s="30">
        <v>17</v>
      </c>
      <c r="H6" s="30">
        <v>0</v>
      </c>
      <c r="I6" s="30">
        <v>0</v>
      </c>
      <c r="J6" s="30">
        <v>0</v>
      </c>
      <c r="K6" s="30">
        <v>0</v>
      </c>
      <c r="L6" s="30">
        <v>349</v>
      </c>
      <c r="M6" s="30">
        <v>0</v>
      </c>
      <c r="N6" s="35">
        <f t="shared" ref="N6:N28" si="11">+M6/O6*100</f>
        <v>0</v>
      </c>
      <c r="O6" s="30">
        <v>349</v>
      </c>
      <c r="Q6" s="32">
        <v>1919</v>
      </c>
      <c r="R6" s="35">
        <f t="shared" si="0"/>
        <v>30.945558739255013</v>
      </c>
      <c r="S6" s="35">
        <f t="shared" si="1"/>
        <v>0</v>
      </c>
      <c r="T6" s="50">
        <f t="shared" si="2"/>
        <v>63.323782234957015</v>
      </c>
      <c r="U6" s="35">
        <f t="shared" si="3"/>
        <v>0.8595988538681949</v>
      </c>
      <c r="V6" s="35">
        <f t="shared" si="4"/>
        <v>0</v>
      </c>
      <c r="W6" s="35">
        <f t="shared" si="5"/>
        <v>4.8710601719197708</v>
      </c>
      <c r="X6" s="35">
        <f t="shared" si="6"/>
        <v>0</v>
      </c>
      <c r="Y6" s="35">
        <f t="shared" si="7"/>
        <v>0</v>
      </c>
      <c r="Z6" s="35">
        <f t="shared" si="8"/>
        <v>0</v>
      </c>
      <c r="AA6" s="35">
        <f t="shared" si="9"/>
        <v>0</v>
      </c>
      <c r="AB6" s="35">
        <f t="shared" si="10"/>
        <v>100</v>
      </c>
    </row>
    <row r="7" spans="1:28">
      <c r="A7" s="32">
        <v>1920</v>
      </c>
      <c r="B7" s="30">
        <v>1056</v>
      </c>
      <c r="C7" s="30">
        <v>25</v>
      </c>
      <c r="D7" s="30">
        <v>1749</v>
      </c>
      <c r="E7" s="30">
        <v>38</v>
      </c>
      <c r="F7" s="30">
        <v>202</v>
      </c>
      <c r="G7" s="30">
        <v>66</v>
      </c>
      <c r="H7" s="30">
        <v>1730</v>
      </c>
      <c r="I7" s="30">
        <v>0</v>
      </c>
      <c r="J7" s="30">
        <v>0</v>
      </c>
      <c r="K7" s="30">
        <v>0</v>
      </c>
      <c r="L7" s="30">
        <v>4866</v>
      </c>
      <c r="M7" s="30">
        <v>3</v>
      </c>
      <c r="N7" s="35">
        <f t="shared" si="11"/>
        <v>6.1614294516327793E-2</v>
      </c>
      <c r="O7" s="30">
        <v>4869</v>
      </c>
      <c r="Q7" s="32">
        <v>1920</v>
      </c>
      <c r="R7" s="35">
        <f t="shared" si="0"/>
        <v>21.701602959309493</v>
      </c>
      <c r="S7" s="35">
        <f t="shared" si="1"/>
        <v>0.5137690094533498</v>
      </c>
      <c r="T7" s="50">
        <f t="shared" si="2"/>
        <v>35.943279901356348</v>
      </c>
      <c r="U7" s="35">
        <f t="shared" si="3"/>
        <v>0.78092889436909163</v>
      </c>
      <c r="V7" s="35">
        <f t="shared" si="4"/>
        <v>4.1512535963830661</v>
      </c>
      <c r="W7" s="35">
        <f t="shared" si="5"/>
        <v>1.3563501849568433</v>
      </c>
      <c r="X7" s="35">
        <f t="shared" si="6"/>
        <v>35.552815454171807</v>
      </c>
      <c r="Y7" s="35">
        <f t="shared" si="7"/>
        <v>0</v>
      </c>
      <c r="Z7" s="35">
        <f t="shared" si="8"/>
        <v>0</v>
      </c>
      <c r="AA7" s="35">
        <f t="shared" si="9"/>
        <v>0</v>
      </c>
      <c r="AB7" s="35">
        <f t="shared" si="10"/>
        <v>100</v>
      </c>
    </row>
    <row r="8" spans="1:28">
      <c r="A8" s="32">
        <v>1921</v>
      </c>
      <c r="B8" s="30">
        <v>2809</v>
      </c>
      <c r="C8" s="30">
        <v>2390</v>
      </c>
      <c r="D8" s="30">
        <v>45949</v>
      </c>
      <c r="E8" s="30">
        <v>5002</v>
      </c>
      <c r="F8" s="30">
        <v>73</v>
      </c>
      <c r="G8" s="30">
        <v>1703</v>
      </c>
      <c r="H8" s="30">
        <v>12230</v>
      </c>
      <c r="I8" s="30">
        <v>7</v>
      </c>
      <c r="J8" s="30">
        <v>153</v>
      </c>
      <c r="K8" s="30">
        <v>0</v>
      </c>
      <c r="L8" s="30">
        <v>70316</v>
      </c>
      <c r="M8" s="30">
        <v>1</v>
      </c>
      <c r="N8" s="35">
        <f t="shared" si="11"/>
        <v>1.4221312058250494E-3</v>
      </c>
      <c r="O8" s="30">
        <v>70317</v>
      </c>
      <c r="Q8" s="32">
        <v>1921</v>
      </c>
      <c r="R8" s="35">
        <f t="shared" si="0"/>
        <v>3.9948233687923094</v>
      </c>
      <c r="S8" s="35">
        <f t="shared" si="1"/>
        <v>3.3989419193355705</v>
      </c>
      <c r="T8" s="50">
        <f t="shared" si="2"/>
        <v>65.346436088514707</v>
      </c>
      <c r="U8" s="35">
        <f t="shared" si="3"/>
        <v>7.1136014562830656</v>
      </c>
      <c r="V8" s="35">
        <f t="shared" si="4"/>
        <v>0.10381705443995677</v>
      </c>
      <c r="W8" s="35">
        <f t="shared" si="5"/>
        <v>2.4219238864554296</v>
      </c>
      <c r="X8" s="35">
        <f t="shared" si="6"/>
        <v>17.392911997269469</v>
      </c>
      <c r="Y8" s="35">
        <f t="shared" si="7"/>
        <v>9.9550600147903755E-3</v>
      </c>
      <c r="Z8" s="35">
        <f t="shared" si="8"/>
        <v>0.21758916889470392</v>
      </c>
      <c r="AA8" s="35">
        <f t="shared" si="9"/>
        <v>0</v>
      </c>
      <c r="AB8" s="35">
        <f t="shared" si="10"/>
        <v>100</v>
      </c>
    </row>
    <row r="9" spans="1:28">
      <c r="A9" s="32" t="s">
        <v>45</v>
      </c>
      <c r="B9" s="30">
        <v>4565</v>
      </c>
      <c r="C9" s="30">
        <v>4939</v>
      </c>
      <c r="D9" s="30">
        <v>138911</v>
      </c>
      <c r="E9" s="30">
        <v>35479</v>
      </c>
      <c r="F9" s="30">
        <v>1799</v>
      </c>
      <c r="G9" s="30">
        <v>2859</v>
      </c>
      <c r="H9" s="30">
        <v>30428</v>
      </c>
      <c r="I9" s="30">
        <v>301</v>
      </c>
      <c r="J9" s="30">
        <v>1185</v>
      </c>
      <c r="K9" s="30">
        <v>0</v>
      </c>
      <c r="L9" s="30">
        <v>220466</v>
      </c>
      <c r="M9" s="30">
        <v>654</v>
      </c>
      <c r="N9" s="35">
        <f t="shared" si="11"/>
        <v>0.29576700434153402</v>
      </c>
      <c r="O9" s="30">
        <v>221120</v>
      </c>
      <c r="Q9" s="32" t="s">
        <v>45</v>
      </c>
      <c r="R9" s="35">
        <f t="shared" si="0"/>
        <v>2.0706140629394101</v>
      </c>
      <c r="S9" s="35">
        <f t="shared" si="1"/>
        <v>2.2402547331561329</v>
      </c>
      <c r="T9" s="50">
        <f t="shared" si="2"/>
        <v>63.007901445120787</v>
      </c>
      <c r="U9" s="35">
        <f t="shared" si="3"/>
        <v>16.092730851922745</v>
      </c>
      <c r="V9" s="35">
        <f t="shared" si="4"/>
        <v>0.81599883882322</v>
      </c>
      <c r="W9" s="35">
        <f t="shared" si="5"/>
        <v>1.2967985993305091</v>
      </c>
      <c r="X9" s="35">
        <f t="shared" si="6"/>
        <v>13.801674634637539</v>
      </c>
      <c r="Y9" s="35">
        <f t="shared" si="7"/>
        <v>0.13652898859688115</v>
      </c>
      <c r="Z9" s="35">
        <f t="shared" si="8"/>
        <v>0.53749784547277124</v>
      </c>
      <c r="AA9" s="35">
        <f t="shared" si="9"/>
        <v>0</v>
      </c>
      <c r="AB9" s="35">
        <f t="shared" si="10"/>
        <v>100</v>
      </c>
    </row>
    <row r="10" spans="1:28">
      <c r="A10" s="32" t="s">
        <v>46</v>
      </c>
      <c r="B10" s="30">
        <v>169945</v>
      </c>
      <c r="C10" s="30">
        <v>9312</v>
      </c>
      <c r="D10" s="30">
        <v>185583</v>
      </c>
      <c r="E10" s="30">
        <v>36608</v>
      </c>
      <c r="F10" s="30">
        <v>11027</v>
      </c>
      <c r="G10" s="30">
        <v>8152</v>
      </c>
      <c r="H10" s="30">
        <v>41411</v>
      </c>
      <c r="I10" s="30">
        <v>923</v>
      </c>
      <c r="J10" s="30">
        <v>3291</v>
      </c>
      <c r="K10" s="30">
        <v>0</v>
      </c>
      <c r="L10" s="30">
        <v>466252</v>
      </c>
      <c r="M10" s="30">
        <v>275</v>
      </c>
      <c r="N10" s="35">
        <f t="shared" si="11"/>
        <v>5.8946213188089867E-2</v>
      </c>
      <c r="O10" s="30">
        <v>466527</v>
      </c>
      <c r="Q10" s="32" t="s">
        <v>46</v>
      </c>
      <c r="R10" s="35">
        <f t="shared" si="0"/>
        <v>36.449173408371436</v>
      </c>
      <c r="S10" s="35">
        <f t="shared" si="1"/>
        <v>1.9972032291550492</v>
      </c>
      <c r="T10" s="50">
        <f t="shared" si="2"/>
        <v>39.803153659394489</v>
      </c>
      <c r="U10" s="35">
        <f t="shared" si="3"/>
        <v>7.8515480898741457</v>
      </c>
      <c r="V10" s="35">
        <f t="shared" si="4"/>
        <v>2.3650300695761088</v>
      </c>
      <c r="W10" s="35">
        <f t="shared" si="5"/>
        <v>1.7484107306778309</v>
      </c>
      <c r="X10" s="35">
        <f t="shared" si="6"/>
        <v>8.8816777193449035</v>
      </c>
      <c r="Y10" s="35">
        <f t="shared" si="7"/>
        <v>0.19796161732282114</v>
      </c>
      <c r="Z10" s="35">
        <f t="shared" si="8"/>
        <v>0.7058414762832117</v>
      </c>
      <c r="AA10" s="35">
        <f t="shared" si="9"/>
        <v>0</v>
      </c>
      <c r="AB10" s="35">
        <f t="shared" si="10"/>
        <v>100</v>
      </c>
    </row>
    <row r="11" spans="1:28">
      <c r="A11" s="32" t="s">
        <v>47</v>
      </c>
      <c r="B11" s="30">
        <v>637327</v>
      </c>
      <c r="C11" s="30">
        <v>4729</v>
      </c>
      <c r="D11" s="30">
        <v>291353</v>
      </c>
      <c r="E11" s="30">
        <v>158115</v>
      </c>
      <c r="F11" s="30">
        <v>78428</v>
      </c>
      <c r="G11" s="30">
        <v>12596</v>
      </c>
      <c r="H11" s="30">
        <v>110777</v>
      </c>
      <c r="I11" s="30">
        <v>1314</v>
      </c>
      <c r="J11" s="30">
        <v>4095</v>
      </c>
      <c r="K11" s="30">
        <v>0</v>
      </c>
      <c r="L11" s="30">
        <v>1298734</v>
      </c>
      <c r="M11" s="30">
        <v>1724</v>
      </c>
      <c r="N11" s="35">
        <f t="shared" si="11"/>
        <v>0.13256867964978492</v>
      </c>
      <c r="O11" s="30">
        <v>1300458</v>
      </c>
      <c r="Q11" s="32" t="s">
        <v>47</v>
      </c>
      <c r="R11" s="50">
        <f t="shared" si="0"/>
        <v>49.072943343286617</v>
      </c>
      <c r="S11" s="35">
        <f t="shared" si="1"/>
        <v>0.36412383136192633</v>
      </c>
      <c r="T11" s="35">
        <f t="shared" si="2"/>
        <v>22.433616121546059</v>
      </c>
      <c r="U11" s="35">
        <f t="shared" si="3"/>
        <v>12.174548444870158</v>
      </c>
      <c r="V11" s="35">
        <f t="shared" si="4"/>
        <v>6.0388039429167168</v>
      </c>
      <c r="W11" s="35">
        <f t="shared" si="5"/>
        <v>0.96986757873436746</v>
      </c>
      <c r="X11" s="35">
        <f t="shared" si="6"/>
        <v>8.529614224313832</v>
      </c>
      <c r="Y11" s="35">
        <f t="shared" si="7"/>
        <v>0.10117545240210851</v>
      </c>
      <c r="Z11" s="35">
        <f t="shared" si="8"/>
        <v>0.31530706056821489</v>
      </c>
      <c r="AA11" s="35">
        <f t="shared" si="9"/>
        <v>0</v>
      </c>
      <c r="AB11" s="35">
        <f t="shared" si="10"/>
        <v>100</v>
      </c>
    </row>
    <row r="12" spans="1:28">
      <c r="A12" s="32" t="s">
        <v>48</v>
      </c>
      <c r="B12" s="30">
        <v>512369</v>
      </c>
      <c r="C12" s="30">
        <v>4018</v>
      </c>
      <c r="D12" s="30">
        <v>734922</v>
      </c>
      <c r="E12" s="30">
        <v>248358</v>
      </c>
      <c r="F12" s="30">
        <v>108338</v>
      </c>
      <c r="G12" s="30">
        <v>20383</v>
      </c>
      <c r="H12" s="30">
        <v>365917</v>
      </c>
      <c r="I12" s="30">
        <v>5681</v>
      </c>
      <c r="J12" s="30">
        <v>13085</v>
      </c>
      <c r="K12" s="30">
        <v>0</v>
      </c>
      <c r="L12" s="30">
        <v>2013071</v>
      </c>
      <c r="M12" s="30">
        <v>484</v>
      </c>
      <c r="N12" s="35">
        <f t="shared" si="11"/>
        <v>2.4037088631797991E-2</v>
      </c>
      <c r="O12" s="30">
        <v>2013555</v>
      </c>
      <c r="Q12" s="32" t="s">
        <v>48</v>
      </c>
      <c r="R12" s="35">
        <f t="shared" si="0"/>
        <v>25.452107749801172</v>
      </c>
      <c r="S12" s="35">
        <f t="shared" si="1"/>
        <v>0.19959554332658908</v>
      </c>
      <c r="T12" s="50">
        <f t="shared" si="2"/>
        <v>36.507505199766918</v>
      </c>
      <c r="U12" s="35">
        <f t="shared" si="3"/>
        <v>12.33726977339597</v>
      </c>
      <c r="V12" s="35">
        <f t="shared" si="4"/>
        <v>5.3817277184957701</v>
      </c>
      <c r="W12" s="35">
        <f t="shared" si="5"/>
        <v>1.0125325932369003</v>
      </c>
      <c r="X12" s="35">
        <f t="shared" si="6"/>
        <v>18.177053864468764</v>
      </c>
      <c r="Y12" s="35">
        <f t="shared" si="7"/>
        <v>0.28220564500705642</v>
      </c>
      <c r="Z12" s="35">
        <f t="shared" si="8"/>
        <v>0.65000191250085071</v>
      </c>
      <c r="AA12" s="35">
        <f t="shared" si="9"/>
        <v>0</v>
      </c>
      <c r="AB12" s="35">
        <f t="shared" si="10"/>
        <v>100</v>
      </c>
    </row>
    <row r="13" spans="1:28">
      <c r="A13" s="32" t="s">
        <v>49</v>
      </c>
      <c r="B13" s="30">
        <v>907071</v>
      </c>
      <c r="C13" s="30">
        <v>3342</v>
      </c>
      <c r="D13" s="30">
        <v>628783</v>
      </c>
      <c r="E13" s="30">
        <v>284676</v>
      </c>
      <c r="F13" s="30">
        <v>142545</v>
      </c>
      <c r="G13" s="30">
        <v>26521</v>
      </c>
      <c r="H13" s="30">
        <v>439569</v>
      </c>
      <c r="I13" s="30">
        <v>3531</v>
      </c>
      <c r="J13" s="30">
        <v>14624</v>
      </c>
      <c r="K13" s="30">
        <v>0</v>
      </c>
      <c r="L13" s="30">
        <v>2450662</v>
      </c>
      <c r="M13" s="30">
        <v>262</v>
      </c>
      <c r="N13" s="35">
        <f t="shared" si="11"/>
        <v>1.0689845951975663E-2</v>
      </c>
      <c r="O13" s="30">
        <v>2450924</v>
      </c>
      <c r="Q13" s="32" t="s">
        <v>49</v>
      </c>
      <c r="R13" s="50">
        <f t="shared" si="0"/>
        <v>37.013304976369646</v>
      </c>
      <c r="S13" s="35">
        <f t="shared" si="1"/>
        <v>0.13637131517932705</v>
      </c>
      <c r="T13" s="35">
        <f t="shared" si="2"/>
        <v>25.657679435189351</v>
      </c>
      <c r="U13" s="35">
        <f t="shared" si="3"/>
        <v>11.616289802510506</v>
      </c>
      <c r="V13" s="35">
        <f t="shared" si="4"/>
        <v>5.8165915985150134</v>
      </c>
      <c r="W13" s="35">
        <f t="shared" si="5"/>
        <v>1.0821973817686812</v>
      </c>
      <c r="X13" s="35">
        <f t="shared" si="6"/>
        <v>17.9367452549556</v>
      </c>
      <c r="Y13" s="35">
        <f t="shared" si="7"/>
        <v>0.14408351702519562</v>
      </c>
      <c r="Z13" s="35">
        <f t="shared" si="8"/>
        <v>0.59673671848667831</v>
      </c>
      <c r="AA13" s="35">
        <f t="shared" si="9"/>
        <v>0</v>
      </c>
      <c r="AB13" s="35">
        <f t="shared" si="10"/>
        <v>100</v>
      </c>
    </row>
    <row r="14" spans="1:28">
      <c r="A14" s="32" t="s">
        <v>50</v>
      </c>
      <c r="B14" s="38">
        <v>1156607</v>
      </c>
      <c r="C14" s="30">
        <v>15275</v>
      </c>
      <c r="D14" s="30">
        <v>592659</v>
      </c>
      <c r="E14" s="30">
        <v>328829</v>
      </c>
      <c r="F14" s="30">
        <v>139496</v>
      </c>
      <c r="G14" s="30">
        <v>14706</v>
      </c>
      <c r="H14" s="30">
        <v>539637</v>
      </c>
      <c r="I14" s="30">
        <v>2475</v>
      </c>
      <c r="J14" s="30">
        <v>20346</v>
      </c>
      <c r="K14" s="30">
        <v>0</v>
      </c>
      <c r="L14" s="30">
        <v>2810030</v>
      </c>
      <c r="M14" s="30">
        <v>1756</v>
      </c>
      <c r="N14" s="35">
        <f t="shared" si="11"/>
        <v>6.2451409886812151E-2</v>
      </c>
      <c r="O14" s="30">
        <v>2811786</v>
      </c>
      <c r="Q14" s="32" t="s">
        <v>50</v>
      </c>
      <c r="R14" s="50">
        <f t="shared" si="0"/>
        <v>41.159952028981891</v>
      </c>
      <c r="S14" s="35">
        <f t="shared" si="1"/>
        <v>0.54358850261385117</v>
      </c>
      <c r="T14" s="35">
        <f t="shared" si="2"/>
        <v>21.090842446521922</v>
      </c>
      <c r="U14" s="35">
        <f t="shared" si="3"/>
        <v>11.701974712013751</v>
      </c>
      <c r="V14" s="35">
        <f t="shared" si="4"/>
        <v>4.9642174638704928</v>
      </c>
      <c r="W14" s="35">
        <f t="shared" si="5"/>
        <v>0.52333960847393091</v>
      </c>
      <c r="X14" s="35">
        <f t="shared" si="6"/>
        <v>19.203958676597761</v>
      </c>
      <c r="Y14" s="35">
        <f t="shared" si="7"/>
        <v>8.8077351487350672E-2</v>
      </c>
      <c r="Z14" s="35">
        <f t="shared" si="8"/>
        <v>0.72404920943904516</v>
      </c>
      <c r="AA14" s="35">
        <f t="shared" si="9"/>
        <v>0</v>
      </c>
      <c r="AB14" s="35">
        <f t="shared" si="10"/>
        <v>100</v>
      </c>
    </row>
    <row r="15" spans="1:28">
      <c r="A15" s="32" t="s">
        <v>51</v>
      </c>
      <c r="B15" s="30">
        <v>681929</v>
      </c>
      <c r="C15" s="30">
        <v>16893</v>
      </c>
      <c r="D15" s="30">
        <v>672111</v>
      </c>
      <c r="E15" s="30">
        <v>388923</v>
      </c>
      <c r="F15" s="30">
        <v>177847</v>
      </c>
      <c r="G15" s="30">
        <v>34384</v>
      </c>
      <c r="H15" s="30">
        <v>717652</v>
      </c>
      <c r="I15" s="30">
        <v>3199</v>
      </c>
      <c r="J15" s="30">
        <v>62124</v>
      </c>
      <c r="K15" s="30">
        <v>0</v>
      </c>
      <c r="L15" s="30">
        <v>2755062</v>
      </c>
      <c r="M15" s="30">
        <v>3646</v>
      </c>
      <c r="N15" s="35">
        <f t="shared" si="11"/>
        <v>0.13216331703101597</v>
      </c>
      <c r="O15" s="30">
        <v>2758708</v>
      </c>
      <c r="Q15" s="32" t="s">
        <v>51</v>
      </c>
      <c r="R15" s="35">
        <f t="shared" si="0"/>
        <v>24.751856764022008</v>
      </c>
      <c r="S15" s="35">
        <f t="shared" si="1"/>
        <v>0.61316224462462188</v>
      </c>
      <c r="T15" s="35">
        <f t="shared" si="2"/>
        <v>24.395494547854096</v>
      </c>
      <c r="U15" s="35">
        <f t="shared" si="3"/>
        <v>14.116669606709396</v>
      </c>
      <c r="V15" s="35">
        <f t="shared" si="4"/>
        <v>6.4552812241611983</v>
      </c>
      <c r="W15" s="35">
        <f t="shared" si="5"/>
        <v>1.248029989887705</v>
      </c>
      <c r="X15" s="50">
        <f t="shared" si="6"/>
        <v>26.048488200991482</v>
      </c>
      <c r="Y15" s="35">
        <f t="shared" si="7"/>
        <v>0.11611353936862401</v>
      </c>
      <c r="Z15" s="35">
        <f t="shared" si="8"/>
        <v>2.2549038823808685</v>
      </c>
      <c r="AA15" s="35">
        <f t="shared" si="9"/>
        <v>0</v>
      </c>
      <c r="AB15" s="35">
        <f t="shared" si="10"/>
        <v>100</v>
      </c>
    </row>
    <row r="16" spans="1:28">
      <c r="A16" s="32" t="s">
        <v>52</v>
      </c>
      <c r="B16" s="30">
        <v>184006</v>
      </c>
      <c r="C16" s="30">
        <v>8507</v>
      </c>
      <c r="D16" s="30">
        <v>220371</v>
      </c>
      <c r="E16" s="30">
        <v>111529</v>
      </c>
      <c r="F16" s="30">
        <v>33239</v>
      </c>
      <c r="G16" s="30">
        <v>11890</v>
      </c>
      <c r="H16" s="30">
        <v>146734</v>
      </c>
      <c r="I16" s="30">
        <v>1133</v>
      </c>
      <c r="J16" s="30">
        <v>25906</v>
      </c>
      <c r="K16" s="30">
        <v>0</v>
      </c>
      <c r="L16" s="30">
        <v>743315</v>
      </c>
      <c r="M16" s="30">
        <v>11157</v>
      </c>
      <c r="N16" s="35">
        <f t="shared" si="11"/>
        <v>1.4787825128036562</v>
      </c>
      <c r="O16" s="30">
        <v>754472</v>
      </c>
      <c r="P16" t="s">
        <v>80</v>
      </c>
      <c r="Q16" s="32" t="s">
        <v>52</v>
      </c>
      <c r="R16" s="44">
        <f t="shared" si="0"/>
        <v>24.75478094751216</v>
      </c>
      <c r="S16" s="35">
        <f t="shared" si="1"/>
        <v>1.1444676886649672</v>
      </c>
      <c r="T16" s="50">
        <f t="shared" si="2"/>
        <v>29.647054075324732</v>
      </c>
      <c r="U16" s="35">
        <f t="shared" si="3"/>
        <v>15.004271405797004</v>
      </c>
      <c r="V16" s="35">
        <f t="shared" si="4"/>
        <v>4.4717246389484941</v>
      </c>
      <c r="W16" s="35">
        <f t="shared" si="5"/>
        <v>1.5995910213032161</v>
      </c>
      <c r="X16" s="35">
        <f t="shared" si="6"/>
        <v>19.740486872994627</v>
      </c>
      <c r="Y16" s="35">
        <f t="shared" si="7"/>
        <v>0.15242528403166894</v>
      </c>
      <c r="Z16" s="35">
        <f t="shared" si="8"/>
        <v>3.485198065423138</v>
      </c>
      <c r="AA16" s="35">
        <f t="shared" si="9"/>
        <v>0</v>
      </c>
      <c r="AB16" s="35">
        <f t="shared" si="10"/>
        <v>100</v>
      </c>
    </row>
    <row r="17" spans="1:28">
      <c r="A17" s="32" t="s">
        <v>53</v>
      </c>
      <c r="B17" s="30">
        <v>636407</v>
      </c>
      <c r="C17" s="30">
        <v>33920</v>
      </c>
      <c r="D17" s="37">
        <v>1051801</v>
      </c>
      <c r="E17" s="30">
        <v>525750</v>
      </c>
      <c r="F17" s="30">
        <v>166951</v>
      </c>
      <c r="G17" s="30">
        <v>42413</v>
      </c>
      <c r="H17" s="37">
        <v>641926</v>
      </c>
      <c r="I17" s="30">
        <v>8695</v>
      </c>
      <c r="J17" s="30">
        <v>99356</v>
      </c>
      <c r="K17" s="30">
        <v>0</v>
      </c>
      <c r="L17" s="30">
        <v>3207219</v>
      </c>
      <c r="M17" s="30">
        <v>11971</v>
      </c>
      <c r="N17" s="35">
        <f t="shared" si="11"/>
        <v>0.37186372969597942</v>
      </c>
      <c r="O17" s="30">
        <v>3219190</v>
      </c>
      <c r="P17" s="40">
        <v>4045.8</v>
      </c>
      <c r="Q17" s="32" t="s">
        <v>53</v>
      </c>
      <c r="R17" s="35">
        <f t="shared" si="0"/>
        <v>19.842954285316967</v>
      </c>
      <c r="S17" s="35">
        <f t="shared" si="1"/>
        <v>1.0576140887167356</v>
      </c>
      <c r="T17" s="50">
        <f t="shared" si="2"/>
        <v>32.794798234857055</v>
      </c>
      <c r="U17" s="35">
        <f t="shared" si="3"/>
        <v>16.392706578503059</v>
      </c>
      <c r="V17" s="35">
        <f t="shared" si="4"/>
        <v>5.2054755225633169</v>
      </c>
      <c r="W17" s="35">
        <f t="shared" si="5"/>
        <v>1.3224229464841659</v>
      </c>
      <c r="X17" s="35">
        <f t="shared" si="6"/>
        <v>20.015034832357877</v>
      </c>
      <c r="Y17" s="35">
        <f t="shared" si="7"/>
        <v>0.2711071492155665</v>
      </c>
      <c r="Z17" s="35">
        <f t="shared" si="8"/>
        <v>3.097886361985259</v>
      </c>
      <c r="AA17" s="35">
        <f t="shared" si="9"/>
        <v>0</v>
      </c>
      <c r="AB17" s="35">
        <f t="shared" si="10"/>
        <v>100</v>
      </c>
    </row>
    <row r="18" spans="1:28">
      <c r="A18" s="32">
        <v>1930</v>
      </c>
      <c r="B18" s="37">
        <v>1161398</v>
      </c>
      <c r="C18" s="30">
        <v>39897</v>
      </c>
      <c r="D18" s="30">
        <v>1018966</v>
      </c>
      <c r="E18" s="30">
        <v>608492</v>
      </c>
      <c r="F18" s="30">
        <v>57722</v>
      </c>
      <c r="G18" s="30">
        <v>53788</v>
      </c>
      <c r="H18" s="30">
        <v>558475</v>
      </c>
      <c r="I18" s="30">
        <v>8319</v>
      </c>
      <c r="J18" s="30">
        <v>104352</v>
      </c>
      <c r="K18" s="30">
        <v>0</v>
      </c>
      <c r="L18" s="30">
        <v>3611409</v>
      </c>
      <c r="M18" s="30">
        <v>448</v>
      </c>
      <c r="N18" s="35">
        <f t="shared" si="11"/>
        <v>1.2403591836553882E-2</v>
      </c>
      <c r="O18" s="45">
        <v>3611857</v>
      </c>
      <c r="P18" s="40">
        <v>4539.3</v>
      </c>
      <c r="Q18" s="32">
        <v>1930</v>
      </c>
      <c r="R18" s="50">
        <f t="shared" si="0"/>
        <v>32.15913788773301</v>
      </c>
      <c r="S18" s="35">
        <f t="shared" si="1"/>
        <v>1.1047488667165641</v>
      </c>
      <c r="T18" s="35">
        <f t="shared" si="2"/>
        <v>28.215192463661694</v>
      </c>
      <c r="U18" s="35">
        <f t="shared" si="3"/>
        <v>16.849157766400872</v>
      </c>
      <c r="V18" s="35">
        <f t="shared" si="4"/>
        <v>1.5983235352185254</v>
      </c>
      <c r="W18" s="35">
        <f t="shared" si="5"/>
        <v>1.4893909828546144</v>
      </c>
      <c r="X18" s="35">
        <f t="shared" si="6"/>
        <v>15.464185862083193</v>
      </c>
      <c r="Y18" s="35">
        <f t="shared" si="7"/>
        <v>0.23035330531656759</v>
      </c>
      <c r="Z18" s="35">
        <f t="shared" si="8"/>
        <v>2.889509330014961</v>
      </c>
      <c r="AA18" s="35">
        <f t="shared" si="9"/>
        <v>0</v>
      </c>
      <c r="AB18" s="35">
        <f t="shared" si="10"/>
        <v>100</v>
      </c>
    </row>
    <row r="19" spans="1:28">
      <c r="A19" s="32">
        <v>1931</v>
      </c>
      <c r="B19" s="30">
        <v>958117</v>
      </c>
      <c r="C19" s="30">
        <v>10006</v>
      </c>
      <c r="D19" s="30">
        <v>704189</v>
      </c>
      <c r="E19" s="30">
        <v>454052</v>
      </c>
      <c r="F19" s="30">
        <v>114781</v>
      </c>
      <c r="G19" s="30">
        <v>45790</v>
      </c>
      <c r="H19" s="30">
        <v>454936</v>
      </c>
      <c r="I19" s="30">
        <v>16359</v>
      </c>
      <c r="J19" s="30">
        <v>68600</v>
      </c>
      <c r="K19" s="30">
        <v>0</v>
      </c>
      <c r="L19" s="30">
        <v>2826830</v>
      </c>
      <c r="M19" s="30">
        <v>318</v>
      </c>
      <c r="N19" s="35">
        <f t="shared" si="11"/>
        <v>1.1248084642190646E-2</v>
      </c>
      <c r="O19" s="30">
        <v>2827148</v>
      </c>
      <c r="P19" s="40">
        <v>3553.1</v>
      </c>
      <c r="Q19" s="32">
        <v>1931</v>
      </c>
      <c r="R19" s="50">
        <f t="shared" si="0"/>
        <v>33.893690105170812</v>
      </c>
      <c r="S19" s="35">
        <f t="shared" si="1"/>
        <v>0.35396539586745573</v>
      </c>
      <c r="T19" s="35">
        <f t="shared" si="2"/>
        <v>24.910907270688369</v>
      </c>
      <c r="U19" s="35">
        <f t="shared" si="3"/>
        <v>16.062232253089149</v>
      </c>
      <c r="V19" s="35">
        <f t="shared" si="4"/>
        <v>4.0604139619290862</v>
      </c>
      <c r="W19" s="35">
        <f t="shared" si="5"/>
        <v>1.6198356462893064</v>
      </c>
      <c r="X19" s="35">
        <f t="shared" si="6"/>
        <v>16.093504031017076</v>
      </c>
      <c r="Y19" s="35">
        <f t="shared" si="7"/>
        <v>0.57870476823862771</v>
      </c>
      <c r="Z19" s="35">
        <f t="shared" si="8"/>
        <v>2.4267465677101208</v>
      </c>
      <c r="AA19" s="35">
        <f t="shared" si="9"/>
        <v>0</v>
      </c>
      <c r="AB19" s="35">
        <f t="shared" si="10"/>
        <v>100</v>
      </c>
    </row>
    <row r="20" spans="1:28">
      <c r="A20" s="32">
        <v>1932</v>
      </c>
      <c r="B20" s="30">
        <v>433419</v>
      </c>
      <c r="C20" s="30">
        <v>6949</v>
      </c>
      <c r="D20" s="30">
        <v>497291</v>
      </c>
      <c r="E20" s="30">
        <v>418439</v>
      </c>
      <c r="F20" s="30">
        <v>80211</v>
      </c>
      <c r="G20" s="30">
        <v>34959</v>
      </c>
      <c r="H20" s="30">
        <v>446986</v>
      </c>
      <c r="I20" s="30">
        <v>17470</v>
      </c>
      <c r="J20" s="30">
        <v>67459</v>
      </c>
      <c r="K20" s="30">
        <v>0</v>
      </c>
      <c r="L20" s="30">
        <v>2003183</v>
      </c>
      <c r="M20" s="30">
        <v>547</v>
      </c>
      <c r="N20" s="35">
        <f t="shared" si="11"/>
        <v>2.7299087202367584E-2</v>
      </c>
      <c r="O20" s="30">
        <v>2003730</v>
      </c>
      <c r="P20" s="40">
        <v>2518.1999999999998</v>
      </c>
      <c r="Q20" s="32">
        <v>1932</v>
      </c>
      <c r="R20" s="35">
        <f t="shared" si="0"/>
        <v>21.636515485604662</v>
      </c>
      <c r="S20" s="35">
        <f t="shared" si="1"/>
        <v>0.34689791197309483</v>
      </c>
      <c r="T20" s="50">
        <f t="shared" si="2"/>
        <v>24.825040947332322</v>
      </c>
      <c r="U20" s="35">
        <f t="shared" si="3"/>
        <v>20.888705624997815</v>
      </c>
      <c r="V20" s="35">
        <f t="shared" si="4"/>
        <v>4.0041773517446986</v>
      </c>
      <c r="W20" s="35">
        <f t="shared" si="5"/>
        <v>1.7451725578741435</v>
      </c>
      <c r="X20" s="35">
        <f t="shared" si="6"/>
        <v>22.313787607023421</v>
      </c>
      <c r="Y20" s="35">
        <f t="shared" si="7"/>
        <v>0.87211203369836898</v>
      </c>
      <c r="Z20" s="35">
        <f t="shared" si="8"/>
        <v>3.3675904797514757</v>
      </c>
      <c r="AA20" s="35">
        <f t="shared" si="9"/>
        <v>0</v>
      </c>
      <c r="AB20" s="35">
        <f t="shared" si="10"/>
        <v>100</v>
      </c>
    </row>
    <row r="21" spans="1:28">
      <c r="A21" s="32">
        <v>1933</v>
      </c>
      <c r="B21" s="30">
        <v>326325</v>
      </c>
      <c r="C21" s="30">
        <v>8423</v>
      </c>
      <c r="D21" s="30">
        <v>449286</v>
      </c>
      <c r="E21" s="30">
        <v>304529</v>
      </c>
      <c r="F21" s="30">
        <v>61108</v>
      </c>
      <c r="G21" s="30">
        <v>41373</v>
      </c>
      <c r="H21" s="30">
        <v>473920</v>
      </c>
      <c r="I21" s="30">
        <v>16766</v>
      </c>
      <c r="J21" s="30">
        <v>41857</v>
      </c>
      <c r="K21" s="30">
        <v>0</v>
      </c>
      <c r="L21" s="30">
        <v>1723587</v>
      </c>
      <c r="M21" s="30">
        <v>3831</v>
      </c>
      <c r="N21" s="35">
        <f t="shared" si="11"/>
        <v>0.22177608430617254</v>
      </c>
      <c r="O21" s="30">
        <v>1727418</v>
      </c>
      <c r="P21" s="40">
        <v>2167.5</v>
      </c>
      <c r="Q21" s="32">
        <v>1933</v>
      </c>
      <c r="R21" s="35">
        <f t="shared" si="0"/>
        <v>18.932899818808103</v>
      </c>
      <c r="S21" s="35">
        <f t="shared" si="1"/>
        <v>0.48869015605246502</v>
      </c>
      <c r="T21" s="35">
        <f t="shared" si="2"/>
        <v>26.066917422793278</v>
      </c>
      <c r="U21" s="35">
        <f t="shared" si="3"/>
        <v>17.668327737445221</v>
      </c>
      <c r="V21" s="35">
        <f t="shared" si="4"/>
        <v>3.5453968961241875</v>
      </c>
      <c r="W21" s="35">
        <f t="shared" si="5"/>
        <v>2.4004010241432545</v>
      </c>
      <c r="X21" s="50">
        <f t="shared" si="6"/>
        <v>27.496146118530717</v>
      </c>
      <c r="Y21" s="35">
        <f t="shared" si="7"/>
        <v>0.97273882896540764</v>
      </c>
      <c r="Z21" s="35">
        <f t="shared" si="8"/>
        <v>2.4284819971373652</v>
      </c>
      <c r="AA21" s="35">
        <f t="shared" si="9"/>
        <v>0</v>
      </c>
      <c r="AB21" s="35">
        <f t="shared" si="10"/>
        <v>100</v>
      </c>
    </row>
    <row r="22" spans="1:28">
      <c r="A22" s="32">
        <v>1934</v>
      </c>
      <c r="B22" s="30">
        <v>236770</v>
      </c>
      <c r="C22" s="30">
        <v>7925</v>
      </c>
      <c r="D22" s="30">
        <v>506025</v>
      </c>
      <c r="E22" s="30">
        <v>243792</v>
      </c>
      <c r="F22" s="30">
        <v>53498</v>
      </c>
      <c r="G22" s="30">
        <v>56393</v>
      </c>
      <c r="H22" s="30">
        <v>283410</v>
      </c>
      <c r="I22" s="30">
        <v>24726</v>
      </c>
      <c r="J22" s="30">
        <v>44039</v>
      </c>
      <c r="K22" s="30">
        <v>0</v>
      </c>
      <c r="L22" s="30">
        <v>1456578</v>
      </c>
      <c r="M22" s="30">
        <v>1324</v>
      </c>
      <c r="N22" s="35">
        <f t="shared" si="11"/>
        <v>9.0815432038641841E-2</v>
      </c>
      <c r="O22" s="30">
        <v>1457902</v>
      </c>
      <c r="P22" s="40">
        <v>1832.4</v>
      </c>
      <c r="Q22" s="32">
        <v>1934</v>
      </c>
      <c r="R22" s="35">
        <f t="shared" si="0"/>
        <v>16.255222857958859</v>
      </c>
      <c r="S22" s="35">
        <f t="shared" si="1"/>
        <v>0.54408346137316366</v>
      </c>
      <c r="T22" s="50">
        <f t="shared" si="2"/>
        <v>34.740673002063744</v>
      </c>
      <c r="U22" s="35">
        <f t="shared" si="3"/>
        <v>16.73731169906452</v>
      </c>
      <c r="V22" s="35">
        <f t="shared" si="4"/>
        <v>3.6728551440430928</v>
      </c>
      <c r="W22" s="35">
        <f t="shared" si="5"/>
        <v>3.8716086608475484</v>
      </c>
      <c r="X22" s="35">
        <f t="shared" si="6"/>
        <v>19.457248427478653</v>
      </c>
      <c r="Y22" s="35">
        <f t="shared" si="7"/>
        <v>1.6975403994842708</v>
      </c>
      <c r="Z22" s="35">
        <f t="shared" si="8"/>
        <v>3.0234563476861522</v>
      </c>
      <c r="AA22" s="35">
        <f t="shared" si="9"/>
        <v>0</v>
      </c>
      <c r="AB22" s="35">
        <f t="shared" si="10"/>
        <v>100</v>
      </c>
    </row>
    <row r="23" spans="1:28">
      <c r="A23" s="32">
        <v>1935</v>
      </c>
      <c r="B23" s="30">
        <v>241016</v>
      </c>
      <c r="C23" s="30">
        <v>7326</v>
      </c>
      <c r="D23" s="30">
        <v>470455</v>
      </c>
      <c r="E23" s="30">
        <v>187984</v>
      </c>
      <c r="F23" s="30">
        <v>46567</v>
      </c>
      <c r="G23" s="30">
        <v>36257</v>
      </c>
      <c r="H23" s="30">
        <v>241469</v>
      </c>
      <c r="I23" s="30">
        <v>25081</v>
      </c>
      <c r="J23" s="30">
        <v>23444</v>
      </c>
      <c r="K23" s="30">
        <v>0</v>
      </c>
      <c r="L23" s="30">
        <v>1279599</v>
      </c>
      <c r="M23" s="30">
        <v>865</v>
      </c>
      <c r="N23" s="35">
        <f t="shared" si="11"/>
        <v>6.7553636806657588E-2</v>
      </c>
      <c r="O23" s="30">
        <v>1280464</v>
      </c>
      <c r="P23" s="40">
        <v>1609.3</v>
      </c>
      <c r="Q23" s="32">
        <v>1935</v>
      </c>
      <c r="R23" s="35">
        <f t="shared" si="0"/>
        <v>18.835275738727521</v>
      </c>
      <c r="S23" s="35">
        <f t="shared" si="1"/>
        <v>0.57252311075579143</v>
      </c>
      <c r="T23" s="50">
        <f t="shared" si="2"/>
        <v>36.76581491545398</v>
      </c>
      <c r="U23" s="35">
        <f t="shared" si="3"/>
        <v>14.6908523685936</v>
      </c>
      <c r="V23" s="35">
        <f t="shared" si="4"/>
        <v>3.6391869640410786</v>
      </c>
      <c r="W23" s="35">
        <f t="shared" si="5"/>
        <v>2.8334657967066246</v>
      </c>
      <c r="X23" s="35">
        <f t="shared" si="6"/>
        <v>18.870677454421266</v>
      </c>
      <c r="Y23" s="35">
        <f t="shared" si="7"/>
        <v>1.960067177295387</v>
      </c>
      <c r="Z23" s="35">
        <f t="shared" si="8"/>
        <v>1.8321364740047468</v>
      </c>
      <c r="AA23" s="35">
        <f t="shared" si="9"/>
        <v>0</v>
      </c>
      <c r="AB23" s="35">
        <f t="shared" si="10"/>
        <v>100</v>
      </c>
    </row>
    <row r="24" spans="1:28">
      <c r="A24" s="32">
        <v>1936</v>
      </c>
      <c r="B24" s="30">
        <v>126311</v>
      </c>
      <c r="C24" s="30">
        <v>4457</v>
      </c>
      <c r="D24" s="30">
        <v>413778</v>
      </c>
      <c r="E24" s="30">
        <v>162435</v>
      </c>
      <c r="F24" s="30">
        <v>41813</v>
      </c>
      <c r="G24" s="30">
        <v>38094</v>
      </c>
      <c r="H24" s="30">
        <v>259073</v>
      </c>
      <c r="I24" s="30">
        <v>20776</v>
      </c>
      <c r="J24" s="30">
        <v>13792</v>
      </c>
      <c r="K24" s="30">
        <v>0</v>
      </c>
      <c r="L24" s="30">
        <v>1080529</v>
      </c>
      <c r="M24" s="30">
        <v>909</v>
      </c>
      <c r="N24" s="35">
        <f t="shared" si="11"/>
        <v>8.4054749324510514E-2</v>
      </c>
      <c r="O24" s="30">
        <v>1081438</v>
      </c>
      <c r="P24" s="40">
        <v>1359.1</v>
      </c>
      <c r="Q24" s="32">
        <v>1936</v>
      </c>
      <c r="R24" s="35">
        <f t="shared" si="0"/>
        <v>11.689737156522408</v>
      </c>
      <c r="S24" s="35">
        <f t="shared" si="1"/>
        <v>0.41248314482998605</v>
      </c>
      <c r="T24" s="50">
        <f t="shared" si="2"/>
        <v>38.294020799071568</v>
      </c>
      <c r="U24" s="35">
        <f t="shared" si="3"/>
        <v>15.032914433578368</v>
      </c>
      <c r="V24" s="35">
        <f t="shared" si="4"/>
        <v>3.8696786481436409</v>
      </c>
      <c r="W24" s="35">
        <f t="shared" si="5"/>
        <v>3.5254953823543835</v>
      </c>
      <c r="X24" s="35">
        <f t="shared" si="6"/>
        <v>23.976496697450973</v>
      </c>
      <c r="Y24" s="35">
        <f t="shared" si="7"/>
        <v>1.9227619064365695</v>
      </c>
      <c r="Z24" s="35">
        <f t="shared" si="8"/>
        <v>1.2764118316121085</v>
      </c>
      <c r="AA24" s="35">
        <f t="shared" si="9"/>
        <v>0</v>
      </c>
      <c r="AB24" s="35">
        <f t="shared" si="10"/>
        <v>100</v>
      </c>
    </row>
    <row r="25" spans="1:28">
      <c r="A25" s="32">
        <v>1937</v>
      </c>
      <c r="B25" s="30">
        <v>277941</v>
      </c>
      <c r="C25" s="30">
        <v>6285</v>
      </c>
      <c r="D25" s="30">
        <v>501723</v>
      </c>
      <c r="E25" s="30">
        <v>136826</v>
      </c>
      <c r="F25" s="30">
        <v>36697</v>
      </c>
      <c r="G25" s="30">
        <v>39124</v>
      </c>
      <c r="H25" s="30">
        <v>257164</v>
      </c>
      <c r="I25" s="30">
        <v>39750</v>
      </c>
      <c r="J25" s="30">
        <v>15390</v>
      </c>
      <c r="K25" s="30">
        <v>0</v>
      </c>
      <c r="L25" s="30">
        <v>1310900</v>
      </c>
      <c r="M25" s="30">
        <v>628</v>
      </c>
      <c r="N25" s="35">
        <f t="shared" si="11"/>
        <v>4.7883079888496473E-2</v>
      </c>
      <c r="O25" s="30">
        <v>1311528</v>
      </c>
      <c r="P25" s="41">
        <v>1723.6</v>
      </c>
      <c r="Q25" s="32">
        <v>1937</v>
      </c>
      <c r="R25" s="35">
        <f t="shared" si="0"/>
        <v>21.202303760775042</v>
      </c>
      <c r="S25" s="35">
        <f t="shared" si="1"/>
        <v>0.47944160500419558</v>
      </c>
      <c r="T25" s="50">
        <f t="shared" si="2"/>
        <v>38.273171103821802</v>
      </c>
      <c r="U25" s="35">
        <f t="shared" si="3"/>
        <v>10.437561980318865</v>
      </c>
      <c r="V25" s="35">
        <f t="shared" si="4"/>
        <v>2.799374475551148</v>
      </c>
      <c r="W25" s="35">
        <f t="shared" si="5"/>
        <v>2.9845144557174459</v>
      </c>
      <c r="X25" s="35">
        <f t="shared" si="6"/>
        <v>19.61736211762911</v>
      </c>
      <c r="Y25" s="35">
        <f t="shared" si="7"/>
        <v>3.0322679075444352</v>
      </c>
      <c r="Z25" s="35">
        <f t="shared" si="8"/>
        <v>1.1740025936379586</v>
      </c>
      <c r="AA25" s="35">
        <f t="shared" si="9"/>
        <v>0</v>
      </c>
      <c r="AB25" s="35">
        <f t="shared" si="10"/>
        <v>100</v>
      </c>
    </row>
    <row r="26" spans="1:28">
      <c r="A26" s="32">
        <v>1938</v>
      </c>
      <c r="B26" s="30">
        <v>314314</v>
      </c>
      <c r="C26" s="30">
        <v>14651</v>
      </c>
      <c r="D26" s="30">
        <v>288589</v>
      </c>
      <c r="E26" s="30">
        <v>90398</v>
      </c>
      <c r="F26" s="30">
        <v>10967</v>
      </c>
      <c r="G26" s="30">
        <v>41824</v>
      </c>
      <c r="H26" s="30">
        <v>193769</v>
      </c>
      <c r="I26" s="30">
        <v>49769</v>
      </c>
      <c r="J26" s="30">
        <v>16072</v>
      </c>
      <c r="K26" s="30">
        <v>0</v>
      </c>
      <c r="L26" s="30">
        <v>1020353</v>
      </c>
      <c r="M26" s="30">
        <v>1029</v>
      </c>
      <c r="N26" s="35">
        <f t="shared" si="11"/>
        <v>0.10074585218850537</v>
      </c>
      <c r="O26" s="30">
        <v>1021382</v>
      </c>
      <c r="Q26" s="32">
        <v>1938</v>
      </c>
      <c r="R26" s="50">
        <f t="shared" si="0"/>
        <v>30.804437287879782</v>
      </c>
      <c r="S26" s="35">
        <f t="shared" si="1"/>
        <v>1.4358756234362029</v>
      </c>
      <c r="T26" s="35">
        <f t="shared" si="2"/>
        <v>28.283250992548659</v>
      </c>
      <c r="U26" s="35">
        <f t="shared" si="3"/>
        <v>8.859482943647933</v>
      </c>
      <c r="V26" s="35">
        <f t="shared" si="4"/>
        <v>1.0748241049911158</v>
      </c>
      <c r="W26" s="35">
        <f t="shared" si="5"/>
        <v>4.098973590512303</v>
      </c>
      <c r="X26" s="35">
        <f t="shared" si="6"/>
        <v>18.990388620408819</v>
      </c>
      <c r="Y26" s="35">
        <f t="shared" si="7"/>
        <v>4.8776256844445012</v>
      </c>
      <c r="Z26" s="35">
        <f t="shared" si="8"/>
        <v>1.5751411521306842</v>
      </c>
      <c r="AA26" s="35">
        <f t="shared" si="9"/>
        <v>0</v>
      </c>
      <c r="AB26" s="35">
        <f t="shared" si="10"/>
        <v>100</v>
      </c>
    </row>
    <row r="27" spans="1:28">
      <c r="A27" s="32">
        <v>1939</v>
      </c>
      <c r="B27" s="30">
        <v>72149</v>
      </c>
      <c r="C27" s="30">
        <v>6143</v>
      </c>
      <c r="D27" s="30">
        <v>157734</v>
      </c>
      <c r="E27" s="30">
        <v>36131</v>
      </c>
      <c r="F27" s="30">
        <v>8936</v>
      </c>
      <c r="G27" s="30">
        <v>30794</v>
      </c>
      <c r="H27" s="30">
        <v>121780</v>
      </c>
      <c r="I27" s="30">
        <v>14199</v>
      </c>
      <c r="J27" s="30">
        <v>10966</v>
      </c>
      <c r="K27" s="30">
        <v>0</v>
      </c>
      <c r="L27" s="30">
        <v>458832</v>
      </c>
      <c r="M27" s="30">
        <v>2743</v>
      </c>
      <c r="N27" s="35">
        <f t="shared" si="11"/>
        <v>0.59426962032172448</v>
      </c>
      <c r="O27" s="30">
        <v>461575</v>
      </c>
      <c r="Q27" s="32">
        <v>1939</v>
      </c>
      <c r="R27" s="35">
        <f t="shared" si="0"/>
        <v>15.724491752972765</v>
      </c>
      <c r="S27" s="35">
        <f t="shared" si="1"/>
        <v>1.3388342574188372</v>
      </c>
      <c r="T27" s="50">
        <f t="shared" si="2"/>
        <v>34.377288419290721</v>
      </c>
      <c r="U27" s="35">
        <f t="shared" si="3"/>
        <v>7.8745597517174044</v>
      </c>
      <c r="V27" s="35">
        <f t="shared" si="4"/>
        <v>1.9475537887505667</v>
      </c>
      <c r="W27" s="35">
        <f t="shared" si="5"/>
        <v>6.7113889179481818</v>
      </c>
      <c r="X27" s="35">
        <f t="shared" si="6"/>
        <v>26.541304878474037</v>
      </c>
      <c r="Y27" s="35">
        <f t="shared" si="7"/>
        <v>3.0945967151375666</v>
      </c>
      <c r="Z27" s="35">
        <f t="shared" si="8"/>
        <v>2.3899815182899187</v>
      </c>
      <c r="AA27" s="35">
        <f t="shared" si="9"/>
        <v>0</v>
      </c>
      <c r="AB27" s="35">
        <f t="shared" si="10"/>
        <v>100</v>
      </c>
    </row>
    <row r="28" spans="1:28">
      <c r="A28" s="32">
        <v>1940</v>
      </c>
      <c r="B28" s="30">
        <v>307664</v>
      </c>
      <c r="C28" s="30">
        <v>10165</v>
      </c>
      <c r="D28" s="30">
        <v>343129</v>
      </c>
      <c r="E28" s="30">
        <v>140946</v>
      </c>
      <c r="F28" s="30">
        <v>19021</v>
      </c>
      <c r="G28" s="30">
        <v>35325</v>
      </c>
      <c r="H28" s="30">
        <v>167247</v>
      </c>
      <c r="I28" s="30">
        <v>22068</v>
      </c>
      <c r="J28" s="30">
        <v>15988</v>
      </c>
      <c r="K28" s="30">
        <v>0</v>
      </c>
      <c r="L28" s="30">
        <v>1061553</v>
      </c>
      <c r="M28" s="30">
        <v>3977</v>
      </c>
      <c r="N28" s="35">
        <f t="shared" si="11"/>
        <v>0.37324148545794111</v>
      </c>
      <c r="O28" s="30">
        <v>1065530</v>
      </c>
      <c r="Q28" s="32">
        <v>1940</v>
      </c>
      <c r="R28" s="35">
        <f t="shared" si="0"/>
        <v>28.982443646242817</v>
      </c>
      <c r="S28" s="35">
        <f t="shared" si="1"/>
        <v>0.9575593493683312</v>
      </c>
      <c r="T28" s="50">
        <f t="shared" si="2"/>
        <v>32.323303688087165</v>
      </c>
      <c r="U28" s="35">
        <f t="shared" si="3"/>
        <v>13.277339897301408</v>
      </c>
      <c r="V28" s="35">
        <f t="shared" si="4"/>
        <v>1.7918087933433375</v>
      </c>
      <c r="W28" s="35">
        <f t="shared" si="5"/>
        <v>3.3276718166685981</v>
      </c>
      <c r="X28" s="35">
        <f t="shared" si="6"/>
        <v>15.754936399784089</v>
      </c>
      <c r="Y28" s="35">
        <f t="shared" si="7"/>
        <v>2.0788410941328412</v>
      </c>
      <c r="Z28" s="35">
        <f t="shared" si="8"/>
        <v>1.5060953150714096</v>
      </c>
      <c r="AA28" s="35">
        <f t="shared" si="9"/>
        <v>0</v>
      </c>
      <c r="AB28" s="35">
        <f t="shared" si="10"/>
        <v>100</v>
      </c>
    </row>
    <row r="29" spans="1:28">
      <c r="A29" s="33"/>
      <c r="B29" s="34"/>
      <c r="C29" s="34"/>
      <c r="D29" s="34"/>
      <c r="E29" s="34"/>
      <c r="F29" s="34"/>
      <c r="G29" s="34"/>
      <c r="H29" s="34"/>
      <c r="I29" s="34"/>
      <c r="J29" s="34"/>
      <c r="K29" s="34"/>
      <c r="L29" s="34"/>
      <c r="M29" s="34"/>
      <c r="N29" s="34"/>
      <c r="O29" s="34"/>
    </row>
    <row r="30" spans="1:28">
      <c r="A30" s="33"/>
      <c r="B30" s="34"/>
      <c r="C30" s="34"/>
      <c r="D30" s="34"/>
      <c r="E30" s="34"/>
      <c r="F30" s="34"/>
      <c r="G30" s="34"/>
      <c r="H30" s="34"/>
      <c r="I30" s="34"/>
      <c r="J30" s="34"/>
      <c r="K30" s="34"/>
      <c r="L30" s="34"/>
      <c r="M30" s="34"/>
      <c r="N30" s="34"/>
      <c r="O30" s="34"/>
    </row>
    <row r="32" spans="1:28">
      <c r="A32" t="s">
        <v>86</v>
      </c>
      <c r="Q32" t="s">
        <v>115</v>
      </c>
    </row>
    <row r="34" spans="1:28" ht="41.1" customHeight="1">
      <c r="A34" s="46" t="s">
        <v>101</v>
      </c>
      <c r="B34" s="47">
        <v>0</v>
      </c>
      <c r="C34" s="47">
        <v>1</v>
      </c>
      <c r="D34" s="47">
        <v>2</v>
      </c>
      <c r="E34" s="47">
        <v>3</v>
      </c>
      <c r="F34" s="47">
        <v>4</v>
      </c>
      <c r="G34" s="47">
        <v>5</v>
      </c>
      <c r="H34" s="47">
        <v>6</v>
      </c>
      <c r="I34" s="47">
        <v>7</v>
      </c>
      <c r="J34" s="47">
        <v>8</v>
      </c>
      <c r="K34" s="47">
        <v>9</v>
      </c>
      <c r="L34" s="47" t="s">
        <v>88</v>
      </c>
      <c r="M34" s="231" t="s">
        <v>81</v>
      </c>
      <c r="N34" s="231" t="s">
        <v>83</v>
      </c>
      <c r="O34" s="231" t="s">
        <v>82</v>
      </c>
      <c r="Q34" s="36" t="s">
        <v>84</v>
      </c>
      <c r="R34" s="31">
        <v>0</v>
      </c>
      <c r="S34" s="31">
        <v>1</v>
      </c>
      <c r="T34" s="31">
        <v>2</v>
      </c>
      <c r="U34" s="31">
        <v>3</v>
      </c>
      <c r="V34" s="31">
        <v>4</v>
      </c>
      <c r="W34" s="31">
        <v>5</v>
      </c>
      <c r="X34" s="31">
        <v>6</v>
      </c>
      <c r="Y34" s="31">
        <v>7</v>
      </c>
      <c r="Z34" s="31">
        <v>8</v>
      </c>
      <c r="AA34" s="31">
        <v>9</v>
      </c>
      <c r="AB34" s="31" t="s">
        <v>54</v>
      </c>
    </row>
    <row r="35" spans="1:28" ht="52.8">
      <c r="A35" s="48" t="s">
        <v>89</v>
      </c>
      <c r="B35" s="49" t="s">
        <v>90</v>
      </c>
      <c r="C35" s="49" t="s">
        <v>91</v>
      </c>
      <c r="D35" s="49" t="s">
        <v>92</v>
      </c>
      <c r="E35" s="49" t="s">
        <v>93</v>
      </c>
      <c r="F35" s="49" t="s">
        <v>94</v>
      </c>
      <c r="G35" s="49" t="s">
        <v>95</v>
      </c>
      <c r="H35" s="49" t="s">
        <v>96</v>
      </c>
      <c r="I35" s="49" t="s">
        <v>97</v>
      </c>
      <c r="J35" s="49" t="s">
        <v>98</v>
      </c>
      <c r="K35" s="49" t="s">
        <v>99</v>
      </c>
      <c r="L35" s="49" t="s">
        <v>102</v>
      </c>
      <c r="M35" s="232"/>
      <c r="N35" s="232"/>
      <c r="O35" s="232"/>
      <c r="Q35" s="36"/>
      <c r="R35" s="31"/>
      <c r="S35" s="31"/>
      <c r="T35" s="31"/>
      <c r="U35" s="31"/>
      <c r="V35" s="31"/>
      <c r="W35" s="31"/>
      <c r="X35" s="31"/>
      <c r="Y35" s="31"/>
      <c r="Z35" s="31"/>
      <c r="AA35" s="31"/>
      <c r="AB35" s="31"/>
    </row>
    <row r="36" spans="1:28">
      <c r="A36" s="32">
        <v>1918</v>
      </c>
      <c r="B36" s="30">
        <v>53680</v>
      </c>
      <c r="C36" s="30">
        <v>187</v>
      </c>
      <c r="D36" s="30">
        <v>18347</v>
      </c>
      <c r="E36" s="30">
        <v>1018</v>
      </c>
      <c r="F36" s="30">
        <v>430</v>
      </c>
      <c r="G36" s="30">
        <v>3554</v>
      </c>
      <c r="H36" s="30">
        <v>57832</v>
      </c>
      <c r="I36" s="30">
        <v>14877</v>
      </c>
      <c r="J36" s="30">
        <v>215865</v>
      </c>
      <c r="K36" s="30">
        <v>0</v>
      </c>
      <c r="L36" s="30">
        <v>365790</v>
      </c>
      <c r="M36" s="30">
        <f>+O36-L36</f>
        <v>783</v>
      </c>
      <c r="N36" s="35">
        <f>+M36/O36*100</f>
        <v>0.21360001964138114</v>
      </c>
      <c r="O36" s="30">
        <v>366573</v>
      </c>
      <c r="Q36" s="32">
        <v>1918</v>
      </c>
      <c r="R36" s="35">
        <f t="shared" ref="R36:R59" si="12">+B36/$L36*100</f>
        <v>14.675086798436263</v>
      </c>
      <c r="S36" s="35">
        <f t="shared" ref="S36:S59" si="13">+C36/$L36*100</f>
        <v>5.1122228601109924E-2</v>
      </c>
      <c r="T36" s="35">
        <f t="shared" ref="T36:T59" si="14">+D36/$L36*100</f>
        <v>5.0157194018425875</v>
      </c>
      <c r="U36" s="35">
        <f t="shared" ref="U36:U59" si="15">+E36/$L36*100</f>
        <v>0.27830175783919736</v>
      </c>
      <c r="V36" s="35">
        <f t="shared" ref="V36:V59" si="16">+F36/$L36*100</f>
        <v>0.11755378769239182</v>
      </c>
      <c r="W36" s="35">
        <f t="shared" ref="W36:W59" si="17">+G36/$L36*100</f>
        <v>0.97159572432269881</v>
      </c>
      <c r="X36" s="35">
        <f t="shared" ref="X36:X59" si="18">+H36/$L36*100</f>
        <v>15.810164301921867</v>
      </c>
      <c r="Y36" s="35">
        <f t="shared" ref="Y36:Y59" si="19">+I36/$L36*100</f>
        <v>4.0670876732551466</v>
      </c>
      <c r="Z36" s="50">
        <f t="shared" ref="Z36:Z59" si="20">+J36/$L36*100</f>
        <v>59.013368326088745</v>
      </c>
      <c r="AA36" s="35">
        <f t="shared" ref="AA36:AA59" si="21">+K36/$L36*100</f>
        <v>0</v>
      </c>
      <c r="AB36" s="35">
        <f t="shared" ref="AB36:AB59" si="22">+L36/$L36*100</f>
        <v>100</v>
      </c>
    </row>
    <row r="37" spans="1:28">
      <c r="A37" s="32">
        <v>1919</v>
      </c>
      <c r="B37" s="30">
        <v>821</v>
      </c>
      <c r="C37" s="30">
        <v>5476</v>
      </c>
      <c r="D37" s="30">
        <v>110</v>
      </c>
      <c r="E37" s="30">
        <v>77</v>
      </c>
      <c r="F37" s="30">
        <v>453</v>
      </c>
      <c r="G37" s="30">
        <v>1144</v>
      </c>
      <c r="H37" s="30">
        <v>253</v>
      </c>
      <c r="I37" s="30">
        <v>299</v>
      </c>
      <c r="J37" s="30">
        <v>1305</v>
      </c>
      <c r="K37" s="30">
        <v>0</v>
      </c>
      <c r="L37" s="30">
        <v>9938</v>
      </c>
      <c r="M37" s="30">
        <f t="shared" ref="M37:M59" si="23">+O37-L37</f>
        <v>1131</v>
      </c>
      <c r="N37" s="35">
        <f t="shared" ref="N37:N59" si="24">+M37/O37*100</f>
        <v>10.217725178426235</v>
      </c>
      <c r="O37" s="30">
        <v>11069</v>
      </c>
      <c r="Q37" s="32">
        <v>1919</v>
      </c>
      <c r="R37" s="35">
        <f t="shared" si="12"/>
        <v>8.2612195612799351</v>
      </c>
      <c r="S37" s="50">
        <f t="shared" si="13"/>
        <v>55.101630106661304</v>
      </c>
      <c r="T37" s="35">
        <f t="shared" si="14"/>
        <v>1.1068625477963372</v>
      </c>
      <c r="U37" s="35">
        <f t="shared" si="15"/>
        <v>0.77480378345743617</v>
      </c>
      <c r="V37" s="35">
        <f t="shared" si="16"/>
        <v>4.5582612195612802</v>
      </c>
      <c r="W37" s="35">
        <f t="shared" si="17"/>
        <v>11.511370497081908</v>
      </c>
      <c r="X37" s="35">
        <f t="shared" si="18"/>
        <v>2.5457838599315759</v>
      </c>
      <c r="Y37" s="35">
        <f t="shared" si="19"/>
        <v>3.0086536526464078</v>
      </c>
      <c r="Z37" s="35">
        <f t="shared" si="20"/>
        <v>13.131414771583819</v>
      </c>
      <c r="AA37" s="35">
        <f t="shared" si="21"/>
        <v>0</v>
      </c>
      <c r="AB37" s="35">
        <f t="shared" si="22"/>
        <v>100</v>
      </c>
    </row>
    <row r="38" spans="1:28">
      <c r="A38" s="32">
        <v>1920</v>
      </c>
      <c r="B38" s="30">
        <v>3428</v>
      </c>
      <c r="C38" s="30">
        <v>35</v>
      </c>
      <c r="D38" s="30">
        <v>9590</v>
      </c>
      <c r="E38" s="30">
        <v>1291</v>
      </c>
      <c r="F38" s="30">
        <v>205</v>
      </c>
      <c r="G38" s="30">
        <v>2732</v>
      </c>
      <c r="H38" s="30">
        <v>55193</v>
      </c>
      <c r="I38" s="30">
        <v>16215</v>
      </c>
      <c r="J38" s="30">
        <v>11070</v>
      </c>
      <c r="K38" s="30">
        <v>0</v>
      </c>
      <c r="L38" s="30">
        <v>99759</v>
      </c>
      <c r="M38" s="30">
        <f t="shared" si="23"/>
        <v>350</v>
      </c>
      <c r="N38" s="35">
        <f t="shared" si="24"/>
        <v>0.34961891538223333</v>
      </c>
      <c r="O38" s="30">
        <v>100109</v>
      </c>
      <c r="Q38" s="32">
        <v>1920</v>
      </c>
      <c r="R38" s="35">
        <f t="shared" si="12"/>
        <v>3.4362814382662212</v>
      </c>
      <c r="S38" s="35">
        <f t="shared" si="13"/>
        <v>3.508455377459678E-2</v>
      </c>
      <c r="T38" s="35">
        <f t="shared" si="14"/>
        <v>9.6131677342395161</v>
      </c>
      <c r="U38" s="35">
        <f t="shared" si="15"/>
        <v>1.2941188263715553</v>
      </c>
      <c r="V38" s="35">
        <f t="shared" si="16"/>
        <v>0.205495243536924</v>
      </c>
      <c r="W38" s="35">
        <f t="shared" si="17"/>
        <v>2.7386000260628114</v>
      </c>
      <c r="X38" s="50">
        <f t="shared" si="18"/>
        <v>55.326336470894852</v>
      </c>
      <c r="Y38" s="35">
        <f t="shared" si="19"/>
        <v>16.254172555859622</v>
      </c>
      <c r="Z38" s="35">
        <f t="shared" si="20"/>
        <v>11.096743150993897</v>
      </c>
      <c r="AA38" s="35">
        <f t="shared" si="21"/>
        <v>0</v>
      </c>
      <c r="AB38" s="35">
        <f t="shared" si="22"/>
        <v>100</v>
      </c>
    </row>
    <row r="39" spans="1:28">
      <c r="A39" s="32">
        <v>1921</v>
      </c>
      <c r="B39" s="30">
        <v>111429</v>
      </c>
      <c r="C39" s="30">
        <v>45</v>
      </c>
      <c r="D39" s="30">
        <v>30575</v>
      </c>
      <c r="E39" s="30">
        <v>10083</v>
      </c>
      <c r="F39" s="30">
        <v>1254</v>
      </c>
      <c r="G39" s="30">
        <v>15766</v>
      </c>
      <c r="H39" s="30">
        <v>268813</v>
      </c>
      <c r="I39" s="30">
        <v>95223</v>
      </c>
      <c r="J39" s="30">
        <v>194309</v>
      </c>
      <c r="K39" s="30">
        <v>0</v>
      </c>
      <c r="L39" s="30">
        <v>727497</v>
      </c>
      <c r="M39" s="30">
        <f t="shared" si="23"/>
        <v>6901</v>
      </c>
      <c r="N39" s="35">
        <f t="shared" si="24"/>
        <v>0.93968120828215773</v>
      </c>
      <c r="O39" s="30">
        <v>734398</v>
      </c>
      <c r="Q39" s="32">
        <v>1921</v>
      </c>
      <c r="R39" s="35">
        <f t="shared" si="12"/>
        <v>15.316764192842033</v>
      </c>
      <c r="S39" s="35">
        <f t="shared" si="13"/>
        <v>6.1855925179072901E-3</v>
      </c>
      <c r="T39" s="35">
        <f t="shared" si="14"/>
        <v>4.2027664718892312</v>
      </c>
      <c r="U39" s="35">
        <f t="shared" si="15"/>
        <v>1.3859850968457603</v>
      </c>
      <c r="V39" s="35">
        <f t="shared" si="16"/>
        <v>0.17237184483234982</v>
      </c>
      <c r="W39" s="35">
        <f t="shared" si="17"/>
        <v>2.1671567030516963</v>
      </c>
      <c r="X39" s="50">
        <f t="shared" si="18"/>
        <v>36.950392922582495</v>
      </c>
      <c r="Y39" s="35">
        <f t="shared" si="19"/>
        <v>13.089126140726353</v>
      </c>
      <c r="Z39" s="35">
        <f t="shared" si="20"/>
        <v>26.709251034712171</v>
      </c>
      <c r="AA39" s="35">
        <f t="shared" si="21"/>
        <v>0</v>
      </c>
      <c r="AB39" s="35">
        <f t="shared" si="22"/>
        <v>100</v>
      </c>
    </row>
    <row r="40" spans="1:28">
      <c r="A40" s="32" t="s">
        <v>45</v>
      </c>
      <c r="B40" s="30">
        <v>316766</v>
      </c>
      <c r="C40" s="30">
        <v>488</v>
      </c>
      <c r="D40" s="30">
        <v>45106</v>
      </c>
      <c r="E40" s="30">
        <v>21799</v>
      </c>
      <c r="F40" s="30">
        <v>5148</v>
      </c>
      <c r="G40" s="30">
        <v>39571</v>
      </c>
      <c r="H40" s="30">
        <v>222853</v>
      </c>
      <c r="I40" s="30">
        <v>205563</v>
      </c>
      <c r="J40" s="30">
        <v>79921</v>
      </c>
      <c r="K40" s="30">
        <v>0</v>
      </c>
      <c r="L40" s="30">
        <v>937215</v>
      </c>
      <c r="M40" s="30">
        <f t="shared" si="23"/>
        <v>7592</v>
      </c>
      <c r="N40" s="35">
        <f t="shared" si="24"/>
        <v>0.80355035472853187</v>
      </c>
      <c r="O40" s="30">
        <v>944807</v>
      </c>
      <c r="Q40" s="32" t="s">
        <v>45</v>
      </c>
      <c r="R40" s="50">
        <f t="shared" si="12"/>
        <v>33.798648122362529</v>
      </c>
      <c r="S40" s="35">
        <f t="shared" si="13"/>
        <v>5.2069162358690378E-2</v>
      </c>
      <c r="T40" s="35">
        <f t="shared" si="14"/>
        <v>4.812769748670263</v>
      </c>
      <c r="U40" s="35">
        <f t="shared" si="15"/>
        <v>2.3259337505268269</v>
      </c>
      <c r="V40" s="35">
        <f t="shared" si="16"/>
        <v>0.54928698324290581</v>
      </c>
      <c r="W40" s="35">
        <f t="shared" si="17"/>
        <v>4.222190212491264</v>
      </c>
      <c r="X40" s="35">
        <f t="shared" si="18"/>
        <v>23.778215244100874</v>
      </c>
      <c r="Y40" s="35">
        <f t="shared" si="19"/>
        <v>21.933387749875962</v>
      </c>
      <c r="Z40" s="35">
        <f t="shared" si="20"/>
        <v>8.5274990263706822</v>
      </c>
      <c r="AA40" s="35">
        <f t="shared" si="21"/>
        <v>0</v>
      </c>
      <c r="AB40" s="35">
        <f t="shared" si="22"/>
        <v>100</v>
      </c>
    </row>
    <row r="41" spans="1:28">
      <c r="A41" s="32" t="s">
        <v>46</v>
      </c>
      <c r="B41" s="30">
        <v>63910</v>
      </c>
      <c r="C41" s="30">
        <v>305</v>
      </c>
      <c r="D41" s="30">
        <v>125887</v>
      </c>
      <c r="E41" s="30">
        <v>19687</v>
      </c>
      <c r="F41" s="30">
        <v>8747</v>
      </c>
      <c r="G41" s="30">
        <v>55691</v>
      </c>
      <c r="H41" s="30">
        <v>93719</v>
      </c>
      <c r="I41" s="30">
        <v>111088</v>
      </c>
      <c r="J41" s="30">
        <v>34418</v>
      </c>
      <c r="K41" s="30">
        <v>0</v>
      </c>
      <c r="L41" s="30">
        <v>513452</v>
      </c>
      <c r="M41" s="30">
        <f t="shared" si="23"/>
        <v>4542</v>
      </c>
      <c r="N41" s="35">
        <f t="shared" si="24"/>
        <v>0.87684413332972966</v>
      </c>
      <c r="O41" s="30">
        <v>517994</v>
      </c>
      <c r="Q41" s="32" t="s">
        <v>46</v>
      </c>
      <c r="R41" s="35">
        <f t="shared" si="12"/>
        <v>12.447122613214088</v>
      </c>
      <c r="S41" s="35">
        <f t="shared" si="13"/>
        <v>5.9401852558759141E-2</v>
      </c>
      <c r="T41" s="50">
        <f t="shared" si="14"/>
        <v>24.517773813326272</v>
      </c>
      <c r="U41" s="35">
        <f t="shared" si="15"/>
        <v>3.8342435125386598</v>
      </c>
      <c r="V41" s="35">
        <f t="shared" si="16"/>
        <v>1.7035672273162827</v>
      </c>
      <c r="W41" s="35">
        <f t="shared" si="17"/>
        <v>10.846388756884773</v>
      </c>
      <c r="X41" s="35">
        <f t="shared" si="18"/>
        <v>18.252728590014257</v>
      </c>
      <c r="Y41" s="35">
        <f t="shared" si="19"/>
        <v>21.63551802310635</v>
      </c>
      <c r="Z41" s="35">
        <f t="shared" si="20"/>
        <v>6.7032556110405652</v>
      </c>
      <c r="AA41" s="35">
        <f t="shared" si="21"/>
        <v>0</v>
      </c>
      <c r="AB41" s="35">
        <f t="shared" si="22"/>
        <v>100</v>
      </c>
    </row>
    <row r="42" spans="1:28">
      <c r="A42" s="32" t="s">
        <v>47</v>
      </c>
      <c r="B42" s="30">
        <v>119529</v>
      </c>
      <c r="C42" s="30">
        <v>304</v>
      </c>
      <c r="D42" s="30">
        <v>334657</v>
      </c>
      <c r="E42" s="30">
        <v>14680</v>
      </c>
      <c r="F42" s="30">
        <v>7955</v>
      </c>
      <c r="G42" s="30">
        <v>76289</v>
      </c>
      <c r="H42" s="30">
        <v>126893</v>
      </c>
      <c r="I42" s="30">
        <v>108290</v>
      </c>
      <c r="J42" s="30">
        <v>21880</v>
      </c>
      <c r="K42" s="30">
        <v>0</v>
      </c>
      <c r="L42" s="30">
        <v>810477</v>
      </c>
      <c r="M42" s="30">
        <f t="shared" si="23"/>
        <v>3405</v>
      </c>
      <c r="N42" s="35">
        <f t="shared" si="24"/>
        <v>0.41836531585659842</v>
      </c>
      <c r="O42" s="30">
        <v>813882</v>
      </c>
      <c r="Q42" s="32" t="s">
        <v>47</v>
      </c>
      <c r="R42" s="35">
        <f t="shared" si="12"/>
        <v>14.74798174408404</v>
      </c>
      <c r="S42" s="35">
        <f t="shared" si="13"/>
        <v>3.7508775696287494E-2</v>
      </c>
      <c r="T42" s="50">
        <f t="shared" si="14"/>
        <v>41.291362987475274</v>
      </c>
      <c r="U42" s="35">
        <f t="shared" si="15"/>
        <v>1.8112790369128304</v>
      </c>
      <c r="V42" s="35">
        <f t="shared" si="16"/>
        <v>0.98152075876304945</v>
      </c>
      <c r="W42" s="35">
        <f t="shared" si="17"/>
        <v>9.4128519378094637</v>
      </c>
      <c r="X42" s="35">
        <f t="shared" si="18"/>
        <v>15.656582481674372</v>
      </c>
      <c r="Y42" s="35">
        <f t="shared" si="19"/>
        <v>13.36126750049662</v>
      </c>
      <c r="Z42" s="35">
        <f t="shared" si="20"/>
        <v>2.6996447770880607</v>
      </c>
      <c r="AA42" s="35">
        <f t="shared" si="21"/>
        <v>0</v>
      </c>
      <c r="AB42" s="35">
        <f t="shared" si="22"/>
        <v>100</v>
      </c>
    </row>
    <row r="43" spans="1:28">
      <c r="A43" s="32" t="s">
        <v>48</v>
      </c>
      <c r="B43" s="37">
        <v>727446</v>
      </c>
      <c r="C43" s="30">
        <v>396</v>
      </c>
      <c r="D43" s="30">
        <v>940316</v>
      </c>
      <c r="E43" s="30">
        <v>8392</v>
      </c>
      <c r="F43" s="30">
        <v>27976</v>
      </c>
      <c r="G43" s="30">
        <v>166940</v>
      </c>
      <c r="H43" s="30">
        <v>250373</v>
      </c>
      <c r="I43" s="30">
        <v>338554</v>
      </c>
      <c r="J43" s="30">
        <v>50543</v>
      </c>
      <c r="K43" s="30">
        <v>0</v>
      </c>
      <c r="L43" s="30">
        <v>2510936</v>
      </c>
      <c r="M43" s="30">
        <f t="shared" si="23"/>
        <v>10213</v>
      </c>
      <c r="N43" s="35">
        <f t="shared" si="24"/>
        <v>0.40509307462589483</v>
      </c>
      <c r="O43" s="30">
        <v>2521149</v>
      </c>
      <c r="Q43" s="32" t="s">
        <v>48</v>
      </c>
      <c r="R43" s="35">
        <f t="shared" si="12"/>
        <v>28.971108781745137</v>
      </c>
      <c r="S43" s="35">
        <f t="shared" si="13"/>
        <v>1.5771011288220806E-2</v>
      </c>
      <c r="T43" s="50">
        <f t="shared" si="14"/>
        <v>37.448823864885448</v>
      </c>
      <c r="U43" s="35">
        <f t="shared" si="15"/>
        <v>0.33421799679482073</v>
      </c>
      <c r="V43" s="35">
        <f t="shared" si="16"/>
        <v>1.1141661914122862</v>
      </c>
      <c r="W43" s="35">
        <f t="shared" si="17"/>
        <v>6.6485167284231856</v>
      </c>
      <c r="X43" s="35">
        <f t="shared" si="18"/>
        <v>9.971301538549767</v>
      </c>
      <c r="Y43" s="35">
        <f t="shared" si="19"/>
        <v>13.483179180990673</v>
      </c>
      <c r="Z43" s="35">
        <f t="shared" si="20"/>
        <v>2.0129147059104651</v>
      </c>
      <c r="AA43" s="35">
        <f t="shared" si="21"/>
        <v>0</v>
      </c>
      <c r="AB43" s="35">
        <f t="shared" si="22"/>
        <v>100</v>
      </c>
    </row>
    <row r="44" spans="1:28">
      <c r="A44" s="32" t="s">
        <v>49</v>
      </c>
      <c r="B44" s="30">
        <v>261180</v>
      </c>
      <c r="C44" s="30">
        <v>388</v>
      </c>
      <c r="D44" s="30">
        <v>1062646</v>
      </c>
      <c r="E44" s="30">
        <v>19005</v>
      </c>
      <c r="F44" s="30">
        <v>25352</v>
      </c>
      <c r="G44" s="30">
        <v>181926</v>
      </c>
      <c r="H44" s="30">
        <v>472708</v>
      </c>
      <c r="I44" s="30">
        <v>516390</v>
      </c>
      <c r="J44" s="30">
        <v>87219</v>
      </c>
      <c r="K44" s="30">
        <v>0</v>
      </c>
      <c r="L44" s="30">
        <v>2626814</v>
      </c>
      <c r="M44" s="30">
        <f t="shared" si="23"/>
        <v>9081</v>
      </c>
      <c r="N44" s="35">
        <f t="shared" si="24"/>
        <v>0.34451296428727246</v>
      </c>
      <c r="O44" s="30">
        <v>2635895</v>
      </c>
      <c r="Q44" s="32" t="s">
        <v>49</v>
      </c>
      <c r="R44" s="35">
        <f t="shared" si="12"/>
        <v>9.9428433075200608</v>
      </c>
      <c r="S44" s="35">
        <f t="shared" si="13"/>
        <v>1.4770745092724493E-2</v>
      </c>
      <c r="T44" s="50">
        <f t="shared" si="14"/>
        <v>40.453796880936373</v>
      </c>
      <c r="U44" s="35">
        <f t="shared" si="15"/>
        <v>0.72350002702894067</v>
      </c>
      <c r="V44" s="35">
        <f t="shared" si="16"/>
        <v>0.9651235298730706</v>
      </c>
      <c r="W44" s="35">
        <f t="shared" si="17"/>
        <v>6.925728277677826</v>
      </c>
      <c r="X44" s="35">
        <f t="shared" si="18"/>
        <v>17.995488070339203</v>
      </c>
      <c r="Y44" s="35">
        <f t="shared" si="19"/>
        <v>19.658415099051552</v>
      </c>
      <c r="Z44" s="35">
        <f t="shared" si="20"/>
        <v>3.320334062480252</v>
      </c>
      <c r="AA44" s="35">
        <f t="shared" si="21"/>
        <v>0</v>
      </c>
      <c r="AB44" s="35">
        <f t="shared" si="22"/>
        <v>100</v>
      </c>
    </row>
    <row r="45" spans="1:28">
      <c r="A45" s="32" t="s">
        <v>50</v>
      </c>
      <c r="B45" s="30">
        <v>236528</v>
      </c>
      <c r="C45" s="30">
        <v>148</v>
      </c>
      <c r="D45" s="30">
        <v>1093983</v>
      </c>
      <c r="E45" s="30">
        <v>24852</v>
      </c>
      <c r="F45" s="30">
        <v>18807</v>
      </c>
      <c r="G45" s="30">
        <v>151693</v>
      </c>
      <c r="H45" s="30">
        <v>381975</v>
      </c>
      <c r="I45" s="30">
        <v>514590</v>
      </c>
      <c r="J45" s="30">
        <v>57869</v>
      </c>
      <c r="K45" s="30">
        <v>0</v>
      </c>
      <c r="L45" s="30">
        <v>2480445</v>
      </c>
      <c r="M45" s="30">
        <f t="shared" si="23"/>
        <v>6393</v>
      </c>
      <c r="N45" s="35">
        <f t="shared" si="24"/>
        <v>0.25707344024821882</v>
      </c>
      <c r="O45" s="30">
        <v>2486838</v>
      </c>
      <c r="Q45" s="32" t="s">
        <v>50</v>
      </c>
      <c r="R45" s="35">
        <f t="shared" si="12"/>
        <v>9.5357083104039795</v>
      </c>
      <c r="S45" s="35">
        <f t="shared" si="13"/>
        <v>5.9666713029315303E-3</v>
      </c>
      <c r="T45" s="50">
        <f t="shared" si="14"/>
        <v>44.104303864830705</v>
      </c>
      <c r="U45" s="35">
        <f t="shared" si="15"/>
        <v>1.0019169947327999</v>
      </c>
      <c r="V45" s="35">
        <f t="shared" si="16"/>
        <v>0.75821072428536007</v>
      </c>
      <c r="W45" s="35">
        <f t="shared" si="17"/>
        <v>6.1155558780783288</v>
      </c>
      <c r="X45" s="35">
        <f t="shared" si="18"/>
        <v>15.399454533359942</v>
      </c>
      <c r="Y45" s="35">
        <f t="shared" si="19"/>
        <v>20.745874228213083</v>
      </c>
      <c r="Z45" s="35">
        <f t="shared" si="20"/>
        <v>2.3330087947928697</v>
      </c>
      <c r="AA45" s="35">
        <f t="shared" si="21"/>
        <v>0</v>
      </c>
      <c r="AB45" s="35">
        <f t="shared" si="22"/>
        <v>100</v>
      </c>
    </row>
    <row r="46" spans="1:28">
      <c r="A46" s="32" t="s">
        <v>51</v>
      </c>
      <c r="B46" s="30">
        <v>417006</v>
      </c>
      <c r="C46" s="30">
        <v>64</v>
      </c>
      <c r="D46" s="37">
        <v>1271476</v>
      </c>
      <c r="E46" s="30">
        <v>3965</v>
      </c>
      <c r="F46" s="30">
        <v>29729</v>
      </c>
      <c r="G46" s="30">
        <v>205703</v>
      </c>
      <c r="H46" s="30">
        <v>533713</v>
      </c>
      <c r="I46" s="30">
        <v>727280</v>
      </c>
      <c r="J46" s="30">
        <v>99343</v>
      </c>
      <c r="K46" s="30">
        <v>0</v>
      </c>
      <c r="L46" s="30">
        <v>3288279</v>
      </c>
      <c r="M46" s="30">
        <f t="shared" si="23"/>
        <v>6988</v>
      </c>
      <c r="N46" s="35">
        <f t="shared" si="24"/>
        <v>0.21206172367823306</v>
      </c>
      <c r="O46" s="30">
        <v>3295267</v>
      </c>
      <c r="Q46" s="32" t="s">
        <v>51</v>
      </c>
      <c r="R46" s="35">
        <f t="shared" si="12"/>
        <v>12.681588149910636</v>
      </c>
      <c r="S46" s="35">
        <f t="shared" si="13"/>
        <v>1.9463068675133709E-3</v>
      </c>
      <c r="T46" s="50">
        <f t="shared" si="14"/>
        <v>38.666913604350484</v>
      </c>
      <c r="U46" s="35">
        <f t="shared" si="15"/>
        <v>0.12057979265141432</v>
      </c>
      <c r="V46" s="35">
        <f t="shared" si="16"/>
        <v>0.90408995100476564</v>
      </c>
      <c r="W46" s="35">
        <f t="shared" si="17"/>
        <v>6.2556431495016076</v>
      </c>
      <c r="X46" s="35">
        <f t="shared" si="18"/>
        <v>16.230769955955683</v>
      </c>
      <c r="Y46" s="35">
        <f t="shared" si="19"/>
        <v>22.117344665705069</v>
      </c>
      <c r="Z46" s="35">
        <f t="shared" si="20"/>
        <v>3.0211244240528252</v>
      </c>
      <c r="AA46" s="35">
        <f t="shared" si="21"/>
        <v>0</v>
      </c>
      <c r="AB46" s="35">
        <f t="shared" si="22"/>
        <v>100</v>
      </c>
    </row>
    <row r="47" spans="1:28">
      <c r="A47" s="32" t="s">
        <v>52</v>
      </c>
      <c r="B47" s="30">
        <v>69474</v>
      </c>
      <c r="C47" s="30">
        <v>17</v>
      </c>
      <c r="D47" s="30">
        <v>283374</v>
      </c>
      <c r="E47" s="30">
        <v>625</v>
      </c>
      <c r="F47" s="30">
        <v>4055</v>
      </c>
      <c r="G47" s="30">
        <v>39579</v>
      </c>
      <c r="H47" s="30">
        <v>125418</v>
      </c>
      <c r="I47" s="30">
        <v>159679</v>
      </c>
      <c r="J47" s="30">
        <v>21295</v>
      </c>
      <c r="K47" s="30">
        <v>0</v>
      </c>
      <c r="L47" s="30">
        <v>703516</v>
      </c>
      <c r="M47" s="30">
        <f t="shared" si="23"/>
        <v>4883</v>
      </c>
      <c r="N47" s="35">
        <f t="shared" si="24"/>
        <v>0.68930080364314461</v>
      </c>
      <c r="O47" s="30">
        <v>708399</v>
      </c>
      <c r="Q47" s="32" t="s">
        <v>52</v>
      </c>
      <c r="R47" s="35">
        <f t="shared" si="12"/>
        <v>9.8752551470044754</v>
      </c>
      <c r="S47" s="35">
        <f t="shared" si="13"/>
        <v>2.416434025665372E-3</v>
      </c>
      <c r="T47" s="50">
        <f t="shared" si="14"/>
        <v>40.279680916994067</v>
      </c>
      <c r="U47" s="35">
        <f t="shared" si="15"/>
        <v>8.883948623769751E-2</v>
      </c>
      <c r="V47" s="35">
        <f t="shared" si="16"/>
        <v>0.57639058671018151</v>
      </c>
      <c r="W47" s="35">
        <f t="shared" si="17"/>
        <v>5.6258848412829279</v>
      </c>
      <c r="X47" s="35">
        <f t="shared" si="18"/>
        <v>17.827313095935274</v>
      </c>
      <c r="Y47" s="35">
        <f t="shared" si="19"/>
        <v>22.69728051671888</v>
      </c>
      <c r="Z47" s="35">
        <f t="shared" si="20"/>
        <v>3.0269389750908293</v>
      </c>
      <c r="AA47" s="35">
        <f t="shared" si="21"/>
        <v>0</v>
      </c>
      <c r="AB47" s="35">
        <f t="shared" si="22"/>
        <v>100</v>
      </c>
    </row>
    <row r="48" spans="1:28">
      <c r="A48" s="32" t="s">
        <v>53</v>
      </c>
      <c r="B48" s="30">
        <v>299637</v>
      </c>
      <c r="C48" s="30">
        <v>112</v>
      </c>
      <c r="D48" s="30">
        <v>1095492</v>
      </c>
      <c r="E48" s="30">
        <v>3612</v>
      </c>
      <c r="F48" s="30">
        <v>17258</v>
      </c>
      <c r="G48" s="30">
        <v>162574</v>
      </c>
      <c r="H48" s="30">
        <v>511213</v>
      </c>
      <c r="I48" s="30">
        <v>823980</v>
      </c>
      <c r="J48" s="30">
        <v>80728</v>
      </c>
      <c r="K48" s="30">
        <v>0</v>
      </c>
      <c r="L48" s="30">
        <v>2994606</v>
      </c>
      <c r="M48" s="30">
        <f t="shared" si="23"/>
        <v>74485</v>
      </c>
      <c r="N48" s="35">
        <f t="shared" si="24"/>
        <v>2.4269400939887413</v>
      </c>
      <c r="O48" s="30">
        <v>3069091</v>
      </c>
      <c r="Q48" s="32" t="s">
        <v>53</v>
      </c>
      <c r="R48" s="35">
        <f t="shared" si="12"/>
        <v>10.005890591283126</v>
      </c>
      <c r="S48" s="35">
        <f t="shared" si="13"/>
        <v>3.7400579575409924E-3</v>
      </c>
      <c r="T48" s="50">
        <f t="shared" si="14"/>
        <v>36.582174750200863</v>
      </c>
      <c r="U48" s="35">
        <f t="shared" si="15"/>
        <v>0.12061686913069698</v>
      </c>
      <c r="V48" s="35">
        <f t="shared" si="16"/>
        <v>0.57630285920752178</v>
      </c>
      <c r="W48" s="35">
        <f t="shared" si="17"/>
        <v>5.4288944856184758</v>
      </c>
      <c r="X48" s="35">
        <f t="shared" si="18"/>
        <v>17.071127220075027</v>
      </c>
      <c r="Y48" s="35">
        <f t="shared" si="19"/>
        <v>27.515472820130594</v>
      </c>
      <c r="Z48" s="35">
        <f t="shared" si="20"/>
        <v>2.6957803463961536</v>
      </c>
      <c r="AA48" s="35">
        <f t="shared" si="21"/>
        <v>0</v>
      </c>
      <c r="AB48" s="35">
        <f t="shared" si="22"/>
        <v>100</v>
      </c>
    </row>
    <row r="49" spans="1:28">
      <c r="A49" s="32">
        <v>1930</v>
      </c>
      <c r="B49" s="30">
        <v>404769</v>
      </c>
      <c r="C49" s="30">
        <v>116</v>
      </c>
      <c r="D49" s="30">
        <v>692591</v>
      </c>
      <c r="E49" s="30">
        <v>4356</v>
      </c>
      <c r="F49" s="30">
        <v>18624</v>
      </c>
      <c r="G49" s="30">
        <v>150755</v>
      </c>
      <c r="H49" s="30">
        <v>647876</v>
      </c>
      <c r="I49" s="30">
        <v>1676718</v>
      </c>
      <c r="J49" s="30">
        <v>69771</v>
      </c>
      <c r="K49" s="30">
        <v>0</v>
      </c>
      <c r="L49" s="30">
        <v>3665576</v>
      </c>
      <c r="M49" s="30">
        <f t="shared" si="23"/>
        <v>24535</v>
      </c>
      <c r="N49" s="35">
        <f t="shared" si="24"/>
        <v>0.66488514844133417</v>
      </c>
      <c r="O49" s="30">
        <v>3690111</v>
      </c>
      <c r="Q49" s="32">
        <v>1930</v>
      </c>
      <c r="R49" s="35">
        <f t="shared" si="12"/>
        <v>11.042439169178323</v>
      </c>
      <c r="S49" s="35">
        <f t="shared" si="13"/>
        <v>3.1645776816522152E-3</v>
      </c>
      <c r="T49" s="35">
        <f t="shared" si="14"/>
        <v>18.894465699251629</v>
      </c>
      <c r="U49" s="35">
        <f t="shared" si="15"/>
        <v>0.11883534811445733</v>
      </c>
      <c r="V49" s="35">
        <f t="shared" si="16"/>
        <v>0.50807840295767981</v>
      </c>
      <c r="W49" s="35">
        <f t="shared" si="17"/>
        <v>4.1127233482541357</v>
      </c>
      <c r="X49" s="35">
        <f t="shared" si="18"/>
        <v>17.674602845500953</v>
      </c>
      <c r="Y49" s="50">
        <f t="shared" si="19"/>
        <v>45.742278976073607</v>
      </c>
      <c r="Z49" s="35">
        <f t="shared" si="20"/>
        <v>1.9034116329875579</v>
      </c>
      <c r="AA49" s="35">
        <f t="shared" si="21"/>
        <v>0</v>
      </c>
      <c r="AB49" s="35">
        <f t="shared" si="22"/>
        <v>100</v>
      </c>
    </row>
    <row r="50" spans="1:28">
      <c r="A50" s="32">
        <v>1931</v>
      </c>
      <c r="B50" s="30">
        <v>248525</v>
      </c>
      <c r="C50" s="30">
        <v>1899</v>
      </c>
      <c r="D50" s="30">
        <v>513799</v>
      </c>
      <c r="E50" s="30">
        <v>4656</v>
      </c>
      <c r="F50" s="30">
        <v>18011</v>
      </c>
      <c r="G50" s="30">
        <v>67634</v>
      </c>
      <c r="H50" s="30">
        <v>878062</v>
      </c>
      <c r="I50" s="37">
        <v>2027654</v>
      </c>
      <c r="J50" s="30">
        <v>67963</v>
      </c>
      <c r="K50" s="30">
        <v>0</v>
      </c>
      <c r="L50" s="30">
        <v>3828203</v>
      </c>
      <c r="M50" s="30">
        <f t="shared" si="23"/>
        <v>22951</v>
      </c>
      <c r="N50" s="35">
        <f t="shared" si="24"/>
        <v>0.59595123955053475</v>
      </c>
      <c r="O50" s="45">
        <v>3851154</v>
      </c>
      <c r="Q50" s="32">
        <v>1931</v>
      </c>
      <c r="R50" s="35">
        <f t="shared" si="12"/>
        <v>6.4919493558727153</v>
      </c>
      <c r="S50" s="35">
        <f t="shared" si="13"/>
        <v>4.9605519874468512E-2</v>
      </c>
      <c r="T50" s="35">
        <f t="shared" si="14"/>
        <v>13.421414695093233</v>
      </c>
      <c r="U50" s="35">
        <f t="shared" si="15"/>
        <v>0.12162364430517399</v>
      </c>
      <c r="V50" s="35">
        <f t="shared" si="16"/>
        <v>0.4704818422638507</v>
      </c>
      <c r="W50" s="35">
        <f t="shared" si="17"/>
        <v>1.7667297162663527</v>
      </c>
      <c r="X50" s="35">
        <f t="shared" si="18"/>
        <v>22.936662449718575</v>
      </c>
      <c r="Y50" s="50">
        <f t="shared" si="19"/>
        <v>52.96620894973438</v>
      </c>
      <c r="Z50" s="35">
        <f t="shared" si="20"/>
        <v>1.7753238268712501</v>
      </c>
      <c r="AA50" s="35">
        <f t="shared" si="21"/>
        <v>0</v>
      </c>
      <c r="AB50" s="35">
        <f t="shared" si="22"/>
        <v>100</v>
      </c>
    </row>
    <row r="51" spans="1:28">
      <c r="A51" s="32">
        <v>1932</v>
      </c>
      <c r="B51" s="30">
        <v>240555</v>
      </c>
      <c r="C51" s="30">
        <v>349</v>
      </c>
      <c r="D51" s="30">
        <v>255868</v>
      </c>
      <c r="E51" s="30">
        <v>1875</v>
      </c>
      <c r="F51" s="30">
        <v>14625</v>
      </c>
      <c r="G51" s="30">
        <v>20724</v>
      </c>
      <c r="H51" s="30">
        <v>529116</v>
      </c>
      <c r="I51" s="30">
        <v>1302881</v>
      </c>
      <c r="J51" s="30">
        <v>74189</v>
      </c>
      <c r="K51" s="30">
        <v>0</v>
      </c>
      <c r="L51" s="30">
        <v>2440182</v>
      </c>
      <c r="M51" s="30">
        <f t="shared" si="23"/>
        <v>13468</v>
      </c>
      <c r="N51" s="35">
        <f t="shared" si="24"/>
        <v>0.54889654188657711</v>
      </c>
      <c r="O51" s="30">
        <v>2453650</v>
      </c>
      <c r="Q51" s="32">
        <v>1932</v>
      </c>
      <c r="R51" s="35">
        <f t="shared" si="12"/>
        <v>9.8580761598929918</v>
      </c>
      <c r="S51" s="35">
        <f t="shared" si="13"/>
        <v>1.4302211884195525E-2</v>
      </c>
      <c r="T51" s="35">
        <f t="shared" si="14"/>
        <v>10.485611319155701</v>
      </c>
      <c r="U51" s="35">
        <f t="shared" si="15"/>
        <v>7.6838530896465917E-2</v>
      </c>
      <c r="V51" s="35">
        <f t="shared" si="16"/>
        <v>0.59934054099243417</v>
      </c>
      <c r="W51" s="35">
        <f t="shared" si="17"/>
        <v>0.84928091429245856</v>
      </c>
      <c r="X51" s="35">
        <f t="shared" si="18"/>
        <v>21.68346459403438</v>
      </c>
      <c r="Y51" s="50">
        <f t="shared" si="19"/>
        <v>53.392779718889813</v>
      </c>
      <c r="Z51" s="35">
        <f t="shared" si="20"/>
        <v>3.0403060099615518</v>
      </c>
      <c r="AA51" s="35">
        <f t="shared" si="21"/>
        <v>0</v>
      </c>
      <c r="AB51" s="35">
        <f t="shared" si="22"/>
        <v>100</v>
      </c>
    </row>
    <row r="52" spans="1:28">
      <c r="A52" s="32">
        <v>1933</v>
      </c>
      <c r="B52" s="30">
        <v>98432</v>
      </c>
      <c r="C52" s="30">
        <v>918</v>
      </c>
      <c r="D52" s="30">
        <v>187465</v>
      </c>
      <c r="E52" s="30">
        <v>690</v>
      </c>
      <c r="F52" s="30">
        <v>4224</v>
      </c>
      <c r="G52" s="30">
        <v>17488</v>
      </c>
      <c r="H52" s="30">
        <v>371246</v>
      </c>
      <c r="I52" s="30">
        <v>503979</v>
      </c>
      <c r="J52" s="30">
        <v>27194</v>
      </c>
      <c r="K52" s="30">
        <v>0</v>
      </c>
      <c r="L52" s="30">
        <v>1211636</v>
      </c>
      <c r="M52" s="30">
        <f t="shared" si="23"/>
        <v>1932</v>
      </c>
      <c r="N52" s="35">
        <f t="shared" si="24"/>
        <v>0.15919997890517879</v>
      </c>
      <c r="O52" s="30">
        <v>1213568</v>
      </c>
      <c r="Q52" s="32">
        <v>1933</v>
      </c>
      <c r="R52" s="35">
        <f t="shared" si="12"/>
        <v>8.1238919939651844</v>
      </c>
      <c r="S52" s="35">
        <f t="shared" si="13"/>
        <v>7.5765328861143108E-2</v>
      </c>
      <c r="T52" s="35">
        <f t="shared" si="14"/>
        <v>15.47205596400239</v>
      </c>
      <c r="U52" s="35">
        <f t="shared" si="15"/>
        <v>5.6947796202819992E-2</v>
      </c>
      <c r="V52" s="35">
        <f t="shared" si="16"/>
        <v>0.34861955240682846</v>
      </c>
      <c r="W52" s="35">
        <f t="shared" si="17"/>
        <v>1.4433377681085739</v>
      </c>
      <c r="X52" s="35">
        <f t="shared" si="18"/>
        <v>30.640060216104509</v>
      </c>
      <c r="Y52" s="50">
        <f t="shared" si="19"/>
        <v>41.594917945653648</v>
      </c>
      <c r="Z52" s="35">
        <f t="shared" si="20"/>
        <v>2.2444034346949082</v>
      </c>
      <c r="AA52" s="35">
        <f t="shared" si="21"/>
        <v>0</v>
      </c>
      <c r="AB52" s="35">
        <f t="shared" si="22"/>
        <v>100</v>
      </c>
    </row>
    <row r="53" spans="1:28">
      <c r="A53" s="32">
        <v>1934</v>
      </c>
      <c r="B53" s="30">
        <v>110773</v>
      </c>
      <c r="C53" s="30">
        <v>2610</v>
      </c>
      <c r="D53" s="30">
        <v>193030</v>
      </c>
      <c r="E53" s="30">
        <v>838</v>
      </c>
      <c r="F53" s="30">
        <v>7648</v>
      </c>
      <c r="G53" s="30">
        <v>27577</v>
      </c>
      <c r="H53" s="30">
        <v>257945</v>
      </c>
      <c r="I53" s="30">
        <v>185858</v>
      </c>
      <c r="J53" s="30">
        <v>18732</v>
      </c>
      <c r="K53" s="30">
        <v>0</v>
      </c>
      <c r="L53" s="30">
        <v>805011</v>
      </c>
      <c r="M53" s="30">
        <f t="shared" si="23"/>
        <v>5017</v>
      </c>
      <c r="N53" s="35">
        <f t="shared" si="24"/>
        <v>0.61936130602892736</v>
      </c>
      <c r="O53" s="30">
        <v>810028</v>
      </c>
      <c r="Q53" s="32">
        <v>1934</v>
      </c>
      <c r="R53" s="35">
        <f t="shared" si="12"/>
        <v>13.760433087249741</v>
      </c>
      <c r="S53" s="35">
        <f t="shared" si="13"/>
        <v>0.32421917216038043</v>
      </c>
      <c r="T53" s="35">
        <f t="shared" si="14"/>
        <v>23.978554330313496</v>
      </c>
      <c r="U53" s="35">
        <f t="shared" si="15"/>
        <v>0.10409795642544015</v>
      </c>
      <c r="V53" s="35">
        <f t="shared" si="16"/>
        <v>0.95004912976344424</v>
      </c>
      <c r="W53" s="35">
        <f t="shared" si="17"/>
        <v>3.4256674753512684</v>
      </c>
      <c r="X53" s="50">
        <f t="shared" si="18"/>
        <v>32.042419296133836</v>
      </c>
      <c r="Y53" s="35">
        <f t="shared" si="19"/>
        <v>23.087634827350183</v>
      </c>
      <c r="Z53" s="35">
        <f t="shared" si="20"/>
        <v>2.3269247252522014</v>
      </c>
      <c r="AA53" s="35">
        <f t="shared" si="21"/>
        <v>0</v>
      </c>
      <c r="AB53" s="35">
        <f t="shared" si="22"/>
        <v>100</v>
      </c>
    </row>
    <row r="54" spans="1:28">
      <c r="A54" s="32">
        <v>1935</v>
      </c>
      <c r="B54" s="30">
        <v>101393</v>
      </c>
      <c r="C54" s="30">
        <v>2878</v>
      </c>
      <c r="D54" s="30">
        <v>245784</v>
      </c>
      <c r="E54" s="30">
        <v>238</v>
      </c>
      <c r="F54" s="30">
        <v>10932</v>
      </c>
      <c r="G54" s="30">
        <v>26978</v>
      </c>
      <c r="H54" s="30">
        <v>251450</v>
      </c>
      <c r="I54" s="30">
        <v>182677</v>
      </c>
      <c r="J54" s="30">
        <v>16118</v>
      </c>
      <c r="K54" s="30">
        <v>0</v>
      </c>
      <c r="L54" s="30">
        <v>838448</v>
      </c>
      <c r="M54" s="30">
        <f t="shared" si="23"/>
        <v>2765</v>
      </c>
      <c r="N54" s="35">
        <f t="shared" si="24"/>
        <v>0.32869201973816381</v>
      </c>
      <c r="O54" s="30">
        <v>841213</v>
      </c>
      <c r="Q54" s="32">
        <v>1935</v>
      </c>
      <c r="R54" s="35">
        <f t="shared" si="12"/>
        <v>12.092938381390377</v>
      </c>
      <c r="S54" s="35">
        <f t="shared" si="13"/>
        <v>0.34325324885979808</v>
      </c>
      <c r="T54" s="35">
        <f t="shared" si="14"/>
        <v>29.314161402973109</v>
      </c>
      <c r="U54" s="35">
        <f t="shared" si="15"/>
        <v>2.8385779440108391E-2</v>
      </c>
      <c r="V54" s="35">
        <f t="shared" si="16"/>
        <v>1.3038375665515334</v>
      </c>
      <c r="W54" s="35">
        <f t="shared" si="17"/>
        <v>3.2176115871228745</v>
      </c>
      <c r="X54" s="50">
        <f t="shared" si="18"/>
        <v>29.98993378241704</v>
      </c>
      <c r="Y54" s="35">
        <f t="shared" si="19"/>
        <v>21.787516936053279</v>
      </c>
      <c r="Z54" s="35">
        <f t="shared" si="20"/>
        <v>1.9223613151918784</v>
      </c>
      <c r="AA54" s="35">
        <f t="shared" si="21"/>
        <v>0</v>
      </c>
      <c r="AB54" s="35">
        <f t="shared" si="22"/>
        <v>100</v>
      </c>
    </row>
    <row r="55" spans="1:28">
      <c r="A55" s="32">
        <v>1936</v>
      </c>
      <c r="B55" s="30">
        <v>111928</v>
      </c>
      <c r="C55" s="30">
        <v>1884</v>
      </c>
      <c r="D55" s="30">
        <v>219318</v>
      </c>
      <c r="E55" s="30">
        <v>4875</v>
      </c>
      <c r="F55" s="30">
        <v>11079</v>
      </c>
      <c r="G55" s="30">
        <v>29887</v>
      </c>
      <c r="H55" s="30">
        <v>264055</v>
      </c>
      <c r="I55" s="30">
        <v>393589</v>
      </c>
      <c r="J55" s="30">
        <v>32606</v>
      </c>
      <c r="K55" s="30">
        <v>0</v>
      </c>
      <c r="L55" s="30">
        <v>1069221</v>
      </c>
      <c r="M55" s="30">
        <f t="shared" si="23"/>
        <v>6991</v>
      </c>
      <c r="N55" s="35">
        <f t="shared" si="24"/>
        <v>0.64959320282620903</v>
      </c>
      <c r="O55" s="30">
        <v>1076212</v>
      </c>
      <c r="Q55" s="32">
        <v>1936</v>
      </c>
      <c r="R55" s="35">
        <f t="shared" si="12"/>
        <v>10.468181975475604</v>
      </c>
      <c r="S55" s="35">
        <f t="shared" si="13"/>
        <v>0.17620304876166853</v>
      </c>
      <c r="T55" s="35">
        <f t="shared" si="14"/>
        <v>20.51194280695946</v>
      </c>
      <c r="U55" s="35">
        <f t="shared" si="15"/>
        <v>0.45593941757597356</v>
      </c>
      <c r="V55" s="35">
        <f t="shared" si="16"/>
        <v>1.0361749348357354</v>
      </c>
      <c r="W55" s="35">
        <f t="shared" si="17"/>
        <v>2.7952125893524351</v>
      </c>
      <c r="X55" s="35">
        <f t="shared" si="18"/>
        <v>24.696017006774092</v>
      </c>
      <c r="Y55" s="50">
        <f t="shared" si="19"/>
        <v>36.810818343448176</v>
      </c>
      <c r="Z55" s="35">
        <f t="shared" si="20"/>
        <v>3.04950987681686</v>
      </c>
      <c r="AA55" s="35">
        <f t="shared" si="21"/>
        <v>0</v>
      </c>
      <c r="AB55" s="35">
        <f t="shared" si="22"/>
        <v>100</v>
      </c>
    </row>
    <row r="56" spans="1:28">
      <c r="A56" s="32">
        <v>1937</v>
      </c>
      <c r="B56" s="30">
        <v>97394</v>
      </c>
      <c r="C56" s="30">
        <v>1709</v>
      </c>
      <c r="D56" s="30">
        <v>266501</v>
      </c>
      <c r="E56" s="30">
        <v>13051</v>
      </c>
      <c r="F56" s="30">
        <v>10353</v>
      </c>
      <c r="G56" s="30">
        <v>15807</v>
      </c>
      <c r="H56" s="30">
        <v>323795</v>
      </c>
      <c r="I56" s="30">
        <v>265414</v>
      </c>
      <c r="J56" s="30">
        <v>18679</v>
      </c>
      <c r="K56" s="30">
        <v>0</v>
      </c>
      <c r="L56" s="30">
        <v>1012703</v>
      </c>
      <c r="M56" s="30">
        <f t="shared" si="23"/>
        <v>3152</v>
      </c>
      <c r="N56" s="35">
        <f t="shared" si="24"/>
        <v>0.31028050263078882</v>
      </c>
      <c r="O56" s="30">
        <v>1015855</v>
      </c>
      <c r="Q56" s="32">
        <v>1937</v>
      </c>
      <c r="R56" s="35">
        <f t="shared" si="12"/>
        <v>9.6172322981170186</v>
      </c>
      <c r="S56" s="35">
        <f t="shared" si="13"/>
        <v>0.16875628886257865</v>
      </c>
      <c r="T56" s="35">
        <f t="shared" si="14"/>
        <v>26.315810262238781</v>
      </c>
      <c r="U56" s="35">
        <f t="shared" si="15"/>
        <v>1.2887292720570593</v>
      </c>
      <c r="V56" s="35">
        <f t="shared" si="16"/>
        <v>1.0223135509621279</v>
      </c>
      <c r="W56" s="35">
        <f t="shared" si="17"/>
        <v>1.5608722399360917</v>
      </c>
      <c r="X56" s="50">
        <f t="shared" si="18"/>
        <v>31.973342628589034</v>
      </c>
      <c r="Y56" s="35">
        <f t="shared" si="19"/>
        <v>26.20847375785398</v>
      </c>
      <c r="Z56" s="35">
        <f t="shared" si="20"/>
        <v>1.8444697013833273</v>
      </c>
      <c r="AA56" s="35">
        <f t="shared" si="21"/>
        <v>0</v>
      </c>
      <c r="AB56" s="35">
        <f t="shared" si="22"/>
        <v>100</v>
      </c>
    </row>
    <row r="57" spans="1:28">
      <c r="A57" s="32">
        <v>1938</v>
      </c>
      <c r="B57" s="30">
        <v>133482</v>
      </c>
      <c r="C57" s="30">
        <v>267</v>
      </c>
      <c r="D57" s="30">
        <v>214842</v>
      </c>
      <c r="E57" s="30">
        <v>13038</v>
      </c>
      <c r="F57" s="30">
        <v>13895</v>
      </c>
      <c r="G57" s="30">
        <v>21869</v>
      </c>
      <c r="H57" s="30">
        <v>300612</v>
      </c>
      <c r="I57" s="30">
        <v>371760</v>
      </c>
      <c r="J57" s="30">
        <v>19215</v>
      </c>
      <c r="K57" s="30">
        <v>0</v>
      </c>
      <c r="L57" s="30">
        <v>1088980</v>
      </c>
      <c r="M57" s="30">
        <f t="shared" si="23"/>
        <v>1044</v>
      </c>
      <c r="N57" s="35">
        <f t="shared" si="24"/>
        <v>9.57777076468041E-2</v>
      </c>
      <c r="O57" s="30">
        <v>1090024</v>
      </c>
      <c r="Q57" s="32">
        <v>1938</v>
      </c>
      <c r="R57" s="35">
        <f t="shared" si="12"/>
        <v>12.257525390732612</v>
      </c>
      <c r="S57" s="35">
        <f t="shared" si="13"/>
        <v>2.4518356627302614E-2</v>
      </c>
      <c r="T57" s="35">
        <f t="shared" si="14"/>
        <v>19.728736983232015</v>
      </c>
      <c r="U57" s="35">
        <f t="shared" si="15"/>
        <v>1.1972671674410917</v>
      </c>
      <c r="V57" s="35">
        <f t="shared" si="16"/>
        <v>1.2759646641811604</v>
      </c>
      <c r="W57" s="35">
        <f t="shared" si="17"/>
        <v>2.0082095171628498</v>
      </c>
      <c r="X57" s="35">
        <f t="shared" si="18"/>
        <v>27.604914690811583</v>
      </c>
      <c r="Y57" s="50">
        <f t="shared" si="19"/>
        <v>34.138368014104941</v>
      </c>
      <c r="Z57" s="35">
        <f t="shared" si="20"/>
        <v>1.7644952157064409</v>
      </c>
      <c r="AA57" s="35">
        <f t="shared" si="21"/>
        <v>0</v>
      </c>
      <c r="AB57" s="35">
        <f t="shared" si="22"/>
        <v>100</v>
      </c>
    </row>
    <row r="58" spans="1:28">
      <c r="A58" s="32">
        <v>1939</v>
      </c>
      <c r="B58" s="30">
        <v>99863</v>
      </c>
      <c r="C58" s="30">
        <v>325</v>
      </c>
      <c r="D58" s="30">
        <v>180178</v>
      </c>
      <c r="E58" s="30">
        <v>7166</v>
      </c>
      <c r="F58" s="30">
        <v>8773</v>
      </c>
      <c r="G58" s="30">
        <v>6511</v>
      </c>
      <c r="H58" s="30">
        <v>145578</v>
      </c>
      <c r="I58" s="30">
        <v>281740</v>
      </c>
      <c r="J58" s="30">
        <v>11261</v>
      </c>
      <c r="K58" s="30">
        <v>0</v>
      </c>
      <c r="L58" s="30">
        <v>741395</v>
      </c>
      <c r="M58" s="30">
        <f t="shared" si="23"/>
        <v>3110</v>
      </c>
      <c r="N58" s="35">
        <f t="shared" si="24"/>
        <v>0.41772721472656327</v>
      </c>
      <c r="O58" s="30">
        <v>744505</v>
      </c>
      <c r="Q58" s="32">
        <v>1939</v>
      </c>
      <c r="R58" s="35">
        <f t="shared" si="12"/>
        <v>13.46960796876159</v>
      </c>
      <c r="S58" s="35">
        <f t="shared" si="13"/>
        <v>4.3836281604273025E-2</v>
      </c>
      <c r="T58" s="35">
        <f t="shared" si="14"/>
        <v>24.302564759676017</v>
      </c>
      <c r="U58" s="35">
        <f t="shared" si="15"/>
        <v>0.9665562891576015</v>
      </c>
      <c r="V58" s="35">
        <f t="shared" si="16"/>
        <v>1.1833098415824224</v>
      </c>
      <c r="W58" s="35">
        <f t="shared" si="17"/>
        <v>0.87820932161668197</v>
      </c>
      <c r="X58" s="35">
        <f t="shared" si="18"/>
        <v>19.635686779651873</v>
      </c>
      <c r="Y58" s="50">
        <f t="shared" si="19"/>
        <v>38.0013353205781</v>
      </c>
      <c r="Z58" s="35">
        <f t="shared" si="20"/>
        <v>1.5188934373714416</v>
      </c>
      <c r="AA58" s="35">
        <f t="shared" si="21"/>
        <v>0</v>
      </c>
      <c r="AB58" s="35">
        <f t="shared" si="22"/>
        <v>100</v>
      </c>
    </row>
    <row r="59" spans="1:28">
      <c r="A59" s="32">
        <v>1940</v>
      </c>
      <c r="B59" s="30">
        <v>109831</v>
      </c>
      <c r="C59" s="30">
        <v>6194</v>
      </c>
      <c r="D59" s="30">
        <v>167786</v>
      </c>
      <c r="E59" s="30">
        <v>70362</v>
      </c>
      <c r="F59" s="30">
        <v>54139</v>
      </c>
      <c r="G59" s="30">
        <v>16115</v>
      </c>
      <c r="H59" s="30">
        <v>291833</v>
      </c>
      <c r="I59" s="30">
        <v>342600</v>
      </c>
      <c r="J59" s="30">
        <v>24082</v>
      </c>
      <c r="K59" s="30">
        <v>0</v>
      </c>
      <c r="L59" s="30">
        <v>1082942</v>
      </c>
      <c r="M59" s="30">
        <f t="shared" si="23"/>
        <v>8183</v>
      </c>
      <c r="N59" s="35">
        <f t="shared" si="24"/>
        <v>0.74995990376904564</v>
      </c>
      <c r="O59" s="30">
        <v>1091125</v>
      </c>
      <c r="Q59" s="32">
        <v>1940</v>
      </c>
      <c r="R59" s="35">
        <f t="shared" si="12"/>
        <v>10.141909723697113</v>
      </c>
      <c r="S59" s="35">
        <f t="shared" si="13"/>
        <v>0.57196045586928934</v>
      </c>
      <c r="T59" s="35">
        <f t="shared" si="14"/>
        <v>15.493535203178011</v>
      </c>
      <c r="U59" s="35">
        <f t="shared" si="15"/>
        <v>6.4973008711454536</v>
      </c>
      <c r="V59" s="35">
        <f t="shared" si="16"/>
        <v>4.9992520375052401</v>
      </c>
      <c r="W59" s="35">
        <f t="shared" si="17"/>
        <v>1.4880760003767515</v>
      </c>
      <c r="X59" s="35">
        <f t="shared" si="18"/>
        <v>26.948165275702667</v>
      </c>
      <c r="Y59" s="50">
        <f t="shared" si="19"/>
        <v>31.63604329687093</v>
      </c>
      <c r="Z59" s="35">
        <f t="shared" si="20"/>
        <v>2.2237571356545409</v>
      </c>
      <c r="AA59" s="35">
        <f t="shared" si="21"/>
        <v>0</v>
      </c>
      <c r="AB59" s="35">
        <f t="shared" si="22"/>
        <v>100</v>
      </c>
    </row>
    <row r="63" spans="1:28">
      <c r="A63" t="s">
        <v>87</v>
      </c>
    </row>
    <row r="65" spans="1:15" ht="41.1" customHeight="1">
      <c r="A65" s="46" t="s">
        <v>100</v>
      </c>
      <c r="B65" s="47">
        <v>0</v>
      </c>
      <c r="C65" s="47">
        <v>1</v>
      </c>
      <c r="D65" s="47">
        <v>2</v>
      </c>
      <c r="E65" s="47">
        <v>3</v>
      </c>
      <c r="F65" s="47">
        <v>4</v>
      </c>
      <c r="G65" s="47">
        <v>5</v>
      </c>
      <c r="H65" s="47">
        <v>6</v>
      </c>
      <c r="I65" s="47">
        <v>7</v>
      </c>
      <c r="J65" s="47">
        <v>8</v>
      </c>
      <c r="K65" s="47">
        <v>9</v>
      </c>
      <c r="L65" s="47" t="s">
        <v>88</v>
      </c>
      <c r="M65" s="231" t="s">
        <v>81</v>
      </c>
      <c r="N65" s="231" t="s">
        <v>83</v>
      </c>
      <c r="O65" s="231" t="s">
        <v>82</v>
      </c>
    </row>
    <row r="66" spans="1:15" ht="52.8">
      <c r="A66" s="48" t="s">
        <v>89</v>
      </c>
      <c r="B66" s="49" t="s">
        <v>90</v>
      </c>
      <c r="C66" s="49" t="s">
        <v>91</v>
      </c>
      <c r="D66" s="49" t="s">
        <v>92</v>
      </c>
      <c r="E66" s="49" t="s">
        <v>93</v>
      </c>
      <c r="F66" s="49" t="s">
        <v>94</v>
      </c>
      <c r="G66" s="49" t="s">
        <v>95</v>
      </c>
      <c r="H66" s="49" t="s">
        <v>96</v>
      </c>
      <c r="I66" s="49" t="s">
        <v>97</v>
      </c>
      <c r="J66" s="49" t="s">
        <v>98</v>
      </c>
      <c r="K66" s="49" t="s">
        <v>99</v>
      </c>
      <c r="L66" s="49" t="s">
        <v>102</v>
      </c>
      <c r="M66" s="232"/>
      <c r="N66" s="232"/>
      <c r="O66" s="232"/>
    </row>
    <row r="67" spans="1:15">
      <c r="A67" s="32">
        <v>1918</v>
      </c>
      <c r="B67" s="30">
        <f t="shared" ref="B67:B88" si="25">+B5-B36</f>
        <v>-52459</v>
      </c>
      <c r="C67" s="30">
        <f t="shared" ref="C67:K67" si="26">+C5-C36</f>
        <v>426</v>
      </c>
      <c r="D67" s="30">
        <f t="shared" si="26"/>
        <v>-7102</v>
      </c>
      <c r="E67" s="30">
        <f t="shared" si="26"/>
        <v>-662</v>
      </c>
      <c r="F67" s="30">
        <f t="shared" si="26"/>
        <v>-140</v>
      </c>
      <c r="G67" s="30">
        <f t="shared" si="26"/>
        <v>-2508</v>
      </c>
      <c r="H67" s="30">
        <f t="shared" si="26"/>
        <v>-45099</v>
      </c>
      <c r="I67" s="30">
        <f t="shared" si="26"/>
        <v>-14804</v>
      </c>
      <c r="J67" s="30">
        <f t="shared" si="26"/>
        <v>-215243</v>
      </c>
      <c r="K67" s="30">
        <f t="shared" si="26"/>
        <v>0</v>
      </c>
      <c r="L67" s="30">
        <f t="shared" ref="L67:L90" si="27">+L5-L36</f>
        <v>-337591</v>
      </c>
      <c r="M67" s="43">
        <f>+O67-L67</f>
        <v>-735</v>
      </c>
      <c r="N67" s="44">
        <f>+M67/O67*100</f>
        <v>0.21724608809254981</v>
      </c>
      <c r="O67" s="30">
        <f t="shared" ref="O67:O90" si="28">+O5-O36</f>
        <v>-338326</v>
      </c>
    </row>
    <row r="68" spans="1:15">
      <c r="A68" s="32">
        <v>1919</v>
      </c>
      <c r="B68" s="30">
        <f t="shared" si="25"/>
        <v>-713</v>
      </c>
      <c r="C68" s="30">
        <f t="shared" ref="C68:K68" si="29">+C6-C37</f>
        <v>-5476</v>
      </c>
      <c r="D68" s="30">
        <f t="shared" si="29"/>
        <v>111</v>
      </c>
      <c r="E68" s="30">
        <f t="shared" si="29"/>
        <v>-74</v>
      </c>
      <c r="F68" s="30">
        <f t="shared" si="29"/>
        <v>-453</v>
      </c>
      <c r="G68" s="30">
        <f t="shared" si="29"/>
        <v>-1127</v>
      </c>
      <c r="H68" s="30">
        <f t="shared" si="29"/>
        <v>-253</v>
      </c>
      <c r="I68" s="30">
        <f t="shared" si="29"/>
        <v>-299</v>
      </c>
      <c r="J68" s="30">
        <f t="shared" si="29"/>
        <v>-1305</v>
      </c>
      <c r="K68" s="30">
        <f t="shared" si="29"/>
        <v>0</v>
      </c>
      <c r="L68" s="30">
        <f t="shared" si="27"/>
        <v>-9589</v>
      </c>
      <c r="M68" s="43">
        <f t="shared" ref="M68:M90" si="30">+O68-L68</f>
        <v>-1131</v>
      </c>
      <c r="N68" s="44">
        <f t="shared" ref="N68:N90" si="31">+M68/O68*100</f>
        <v>10.550373134328359</v>
      </c>
      <c r="O68" s="30">
        <f t="shared" si="28"/>
        <v>-10720</v>
      </c>
    </row>
    <row r="69" spans="1:15">
      <c r="A69" s="32">
        <v>1920</v>
      </c>
      <c r="B69" s="30">
        <f t="shared" si="25"/>
        <v>-2372</v>
      </c>
      <c r="C69" s="30">
        <f t="shared" ref="C69:K69" si="32">+C7-C38</f>
        <v>-10</v>
      </c>
      <c r="D69" s="30">
        <f t="shared" si="32"/>
        <v>-7841</v>
      </c>
      <c r="E69" s="30">
        <f t="shared" si="32"/>
        <v>-1253</v>
      </c>
      <c r="F69" s="30">
        <f t="shared" si="32"/>
        <v>-3</v>
      </c>
      <c r="G69" s="30">
        <f t="shared" si="32"/>
        <v>-2666</v>
      </c>
      <c r="H69" s="30">
        <f t="shared" si="32"/>
        <v>-53463</v>
      </c>
      <c r="I69" s="30">
        <f t="shared" si="32"/>
        <v>-16215</v>
      </c>
      <c r="J69" s="30">
        <f t="shared" si="32"/>
        <v>-11070</v>
      </c>
      <c r="K69" s="30">
        <f t="shared" si="32"/>
        <v>0</v>
      </c>
      <c r="L69" s="30">
        <f t="shared" si="27"/>
        <v>-94893</v>
      </c>
      <c r="M69" s="43">
        <f t="shared" si="30"/>
        <v>-347</v>
      </c>
      <c r="N69" s="44">
        <f t="shared" si="31"/>
        <v>0.36434271314573707</v>
      </c>
      <c r="O69" s="30">
        <f t="shared" si="28"/>
        <v>-95240</v>
      </c>
    </row>
    <row r="70" spans="1:15">
      <c r="A70" s="32">
        <v>1921</v>
      </c>
      <c r="B70" s="30">
        <f t="shared" si="25"/>
        <v>-108620</v>
      </c>
      <c r="C70" s="30">
        <f t="shared" ref="C70:K70" si="33">+C8-C39</f>
        <v>2345</v>
      </c>
      <c r="D70" s="30">
        <f t="shared" si="33"/>
        <v>15374</v>
      </c>
      <c r="E70" s="30">
        <f t="shared" si="33"/>
        <v>-5081</v>
      </c>
      <c r="F70" s="30">
        <f t="shared" si="33"/>
        <v>-1181</v>
      </c>
      <c r="G70" s="30">
        <f t="shared" si="33"/>
        <v>-14063</v>
      </c>
      <c r="H70" s="30">
        <f t="shared" si="33"/>
        <v>-256583</v>
      </c>
      <c r="I70" s="30">
        <f t="shared" si="33"/>
        <v>-95216</v>
      </c>
      <c r="J70" s="30">
        <f t="shared" si="33"/>
        <v>-194156</v>
      </c>
      <c r="K70" s="30">
        <f t="shared" si="33"/>
        <v>0</v>
      </c>
      <c r="L70" s="30">
        <f t="shared" si="27"/>
        <v>-657181</v>
      </c>
      <c r="M70" s="43">
        <f t="shared" si="30"/>
        <v>-6900</v>
      </c>
      <c r="N70" s="44">
        <f t="shared" si="31"/>
        <v>1.039029877379416</v>
      </c>
      <c r="O70" s="30">
        <f t="shared" si="28"/>
        <v>-664081</v>
      </c>
    </row>
    <row r="71" spans="1:15">
      <c r="A71" s="32" t="s">
        <v>45</v>
      </c>
      <c r="B71" s="30">
        <f t="shared" si="25"/>
        <v>-312201</v>
      </c>
      <c r="C71" s="30">
        <f t="shared" ref="C71:K71" si="34">+C9-C40</f>
        <v>4451</v>
      </c>
      <c r="D71" s="30">
        <f t="shared" si="34"/>
        <v>93805</v>
      </c>
      <c r="E71" s="30">
        <f t="shared" si="34"/>
        <v>13680</v>
      </c>
      <c r="F71" s="30">
        <f t="shared" si="34"/>
        <v>-3349</v>
      </c>
      <c r="G71" s="30">
        <f t="shared" si="34"/>
        <v>-36712</v>
      </c>
      <c r="H71" s="30">
        <f t="shared" si="34"/>
        <v>-192425</v>
      </c>
      <c r="I71" s="30">
        <f t="shared" si="34"/>
        <v>-205262</v>
      </c>
      <c r="J71" s="30">
        <f t="shared" si="34"/>
        <v>-78736</v>
      </c>
      <c r="K71" s="30">
        <f t="shared" si="34"/>
        <v>0</v>
      </c>
      <c r="L71" s="30">
        <f t="shared" si="27"/>
        <v>-716749</v>
      </c>
      <c r="M71" s="43">
        <f t="shared" si="30"/>
        <v>-6938</v>
      </c>
      <c r="N71" s="44">
        <f t="shared" si="31"/>
        <v>0.95870175918594636</v>
      </c>
      <c r="O71" s="30">
        <f t="shared" si="28"/>
        <v>-723687</v>
      </c>
    </row>
    <row r="72" spans="1:15">
      <c r="A72" s="32" t="s">
        <v>46</v>
      </c>
      <c r="B72" s="30">
        <f t="shared" si="25"/>
        <v>106035</v>
      </c>
      <c r="C72" s="30">
        <f t="shared" ref="C72:K72" si="35">+C10-C41</f>
        <v>9007</v>
      </c>
      <c r="D72" s="30">
        <f t="shared" si="35"/>
        <v>59696</v>
      </c>
      <c r="E72" s="30">
        <f t="shared" si="35"/>
        <v>16921</v>
      </c>
      <c r="F72" s="30">
        <f t="shared" si="35"/>
        <v>2280</v>
      </c>
      <c r="G72" s="30">
        <f t="shared" si="35"/>
        <v>-47539</v>
      </c>
      <c r="H72" s="30">
        <f t="shared" si="35"/>
        <v>-52308</v>
      </c>
      <c r="I72" s="30">
        <f t="shared" si="35"/>
        <v>-110165</v>
      </c>
      <c r="J72" s="30">
        <f t="shared" si="35"/>
        <v>-31127</v>
      </c>
      <c r="K72" s="30">
        <f t="shared" si="35"/>
        <v>0</v>
      </c>
      <c r="L72" s="30">
        <f t="shared" si="27"/>
        <v>-47200</v>
      </c>
      <c r="M72" s="43">
        <f t="shared" si="30"/>
        <v>-4267</v>
      </c>
      <c r="N72" s="44">
        <f t="shared" si="31"/>
        <v>8.2907494122447396</v>
      </c>
      <c r="O72" s="30">
        <f t="shared" si="28"/>
        <v>-51467</v>
      </c>
    </row>
    <row r="73" spans="1:15">
      <c r="A73" s="32" t="s">
        <v>47</v>
      </c>
      <c r="B73" s="30">
        <f t="shared" si="25"/>
        <v>517798</v>
      </c>
      <c r="C73" s="30">
        <f t="shared" ref="C73:K73" si="36">+C11-C42</f>
        <v>4425</v>
      </c>
      <c r="D73" s="30">
        <f t="shared" si="36"/>
        <v>-43304</v>
      </c>
      <c r="E73" s="30">
        <f t="shared" si="36"/>
        <v>143435</v>
      </c>
      <c r="F73" s="30">
        <f t="shared" si="36"/>
        <v>70473</v>
      </c>
      <c r="G73" s="30">
        <f t="shared" si="36"/>
        <v>-63693</v>
      </c>
      <c r="H73" s="30">
        <f t="shared" si="36"/>
        <v>-16116</v>
      </c>
      <c r="I73" s="30">
        <f t="shared" si="36"/>
        <v>-106976</v>
      </c>
      <c r="J73" s="30">
        <f t="shared" si="36"/>
        <v>-17785</v>
      </c>
      <c r="K73" s="30">
        <f t="shared" si="36"/>
        <v>0</v>
      </c>
      <c r="L73" s="30">
        <f t="shared" si="27"/>
        <v>488257</v>
      </c>
      <c r="M73" s="57">
        <f t="shared" si="30"/>
        <v>-1681</v>
      </c>
      <c r="N73" s="58">
        <f t="shared" si="31"/>
        <v>-0.34547532142974585</v>
      </c>
      <c r="O73" s="59">
        <f t="shared" si="28"/>
        <v>486576</v>
      </c>
    </row>
    <row r="74" spans="1:15">
      <c r="A74" s="32" t="s">
        <v>48</v>
      </c>
      <c r="B74" s="30">
        <f t="shared" si="25"/>
        <v>-215077</v>
      </c>
      <c r="C74" s="30">
        <f t="shared" ref="C74:K74" si="37">+C12-C43</f>
        <v>3622</v>
      </c>
      <c r="D74" s="30">
        <f t="shared" si="37"/>
        <v>-205394</v>
      </c>
      <c r="E74" s="30">
        <f t="shared" si="37"/>
        <v>239966</v>
      </c>
      <c r="F74" s="30">
        <f t="shared" si="37"/>
        <v>80362</v>
      </c>
      <c r="G74" s="30">
        <f t="shared" si="37"/>
        <v>-146557</v>
      </c>
      <c r="H74" s="30">
        <f t="shared" si="37"/>
        <v>115544</v>
      </c>
      <c r="I74" s="30">
        <f t="shared" si="37"/>
        <v>-332873</v>
      </c>
      <c r="J74" s="30">
        <f t="shared" si="37"/>
        <v>-37458</v>
      </c>
      <c r="K74" s="30">
        <f t="shared" si="37"/>
        <v>0</v>
      </c>
      <c r="L74" s="30">
        <f t="shared" si="27"/>
        <v>-497865</v>
      </c>
      <c r="M74" s="43">
        <f t="shared" si="30"/>
        <v>-9729</v>
      </c>
      <c r="N74" s="44">
        <f t="shared" si="31"/>
        <v>1.9166893225688246</v>
      </c>
      <c r="O74" s="30">
        <f t="shared" si="28"/>
        <v>-507594</v>
      </c>
    </row>
    <row r="75" spans="1:15">
      <c r="A75" s="32" t="s">
        <v>49</v>
      </c>
      <c r="B75" s="30">
        <f t="shared" si="25"/>
        <v>645891</v>
      </c>
      <c r="C75" s="30">
        <f t="shared" ref="C75:K75" si="38">+C13-C44</f>
        <v>2954</v>
      </c>
      <c r="D75" s="30">
        <f t="shared" si="38"/>
        <v>-433863</v>
      </c>
      <c r="E75" s="30">
        <f t="shared" si="38"/>
        <v>265671</v>
      </c>
      <c r="F75" s="30">
        <f t="shared" si="38"/>
        <v>117193</v>
      </c>
      <c r="G75" s="30">
        <f t="shared" si="38"/>
        <v>-155405</v>
      </c>
      <c r="H75" s="30">
        <f t="shared" si="38"/>
        <v>-33139</v>
      </c>
      <c r="I75" s="30">
        <f t="shared" si="38"/>
        <v>-512859</v>
      </c>
      <c r="J75" s="30">
        <f t="shared" si="38"/>
        <v>-72595</v>
      </c>
      <c r="K75" s="30">
        <f t="shared" si="38"/>
        <v>0</v>
      </c>
      <c r="L75" s="30">
        <f t="shared" si="27"/>
        <v>-176152</v>
      </c>
      <c r="M75" s="43">
        <f t="shared" si="30"/>
        <v>-8819</v>
      </c>
      <c r="N75" s="44">
        <f t="shared" si="31"/>
        <v>4.7677744078801538</v>
      </c>
      <c r="O75" s="30">
        <f t="shared" si="28"/>
        <v>-184971</v>
      </c>
    </row>
    <row r="76" spans="1:15">
      <c r="A76" s="32" t="s">
        <v>50</v>
      </c>
      <c r="B76" s="37">
        <f t="shared" si="25"/>
        <v>920079</v>
      </c>
      <c r="C76" s="30">
        <f t="shared" ref="C76:K76" si="39">+C14-C45</f>
        <v>15127</v>
      </c>
      <c r="D76" s="30">
        <f t="shared" si="39"/>
        <v>-501324</v>
      </c>
      <c r="E76" s="30">
        <f t="shared" si="39"/>
        <v>303977</v>
      </c>
      <c r="F76" s="30">
        <f t="shared" si="39"/>
        <v>120689</v>
      </c>
      <c r="G76" s="30">
        <f t="shared" si="39"/>
        <v>-136987</v>
      </c>
      <c r="H76" s="30">
        <f t="shared" si="39"/>
        <v>157662</v>
      </c>
      <c r="I76" s="30">
        <f t="shared" si="39"/>
        <v>-512115</v>
      </c>
      <c r="J76" s="30">
        <f t="shared" si="39"/>
        <v>-37523</v>
      </c>
      <c r="K76" s="30">
        <f t="shared" si="39"/>
        <v>0</v>
      </c>
      <c r="L76" s="30">
        <f t="shared" si="27"/>
        <v>329585</v>
      </c>
      <c r="M76" s="57">
        <f t="shared" si="30"/>
        <v>-4637</v>
      </c>
      <c r="N76" s="58">
        <f t="shared" si="31"/>
        <v>-1.4269975503772911</v>
      </c>
      <c r="O76" s="59">
        <f t="shared" si="28"/>
        <v>324948</v>
      </c>
    </row>
    <row r="77" spans="1:15">
      <c r="A77" s="32" t="s">
        <v>51</v>
      </c>
      <c r="B77" s="30">
        <f t="shared" si="25"/>
        <v>264923</v>
      </c>
      <c r="C77" s="30">
        <f t="shared" ref="C77:K77" si="40">+C15-C46</f>
        <v>16829</v>
      </c>
      <c r="D77" s="30">
        <f t="shared" si="40"/>
        <v>-599365</v>
      </c>
      <c r="E77" s="30">
        <f t="shared" si="40"/>
        <v>384958</v>
      </c>
      <c r="F77" s="30">
        <f t="shared" si="40"/>
        <v>148118</v>
      </c>
      <c r="G77" s="30">
        <f t="shared" si="40"/>
        <v>-171319</v>
      </c>
      <c r="H77" s="30">
        <f t="shared" si="40"/>
        <v>183939</v>
      </c>
      <c r="I77" s="30">
        <f t="shared" si="40"/>
        <v>-724081</v>
      </c>
      <c r="J77" s="30">
        <f t="shared" si="40"/>
        <v>-37219</v>
      </c>
      <c r="K77" s="30">
        <f t="shared" si="40"/>
        <v>0</v>
      </c>
      <c r="L77" s="30">
        <f t="shared" si="27"/>
        <v>-533217</v>
      </c>
      <c r="M77" s="43">
        <f t="shared" si="30"/>
        <v>-3342</v>
      </c>
      <c r="N77" s="44">
        <f t="shared" si="31"/>
        <v>0.62285787769844514</v>
      </c>
      <c r="O77" s="30">
        <f t="shared" si="28"/>
        <v>-536559</v>
      </c>
    </row>
    <row r="78" spans="1:15">
      <c r="A78" s="32" t="s">
        <v>52</v>
      </c>
      <c r="B78" s="30">
        <f t="shared" si="25"/>
        <v>114532</v>
      </c>
      <c r="C78" s="30">
        <f t="shared" ref="C78:K78" si="41">+C16-C47</f>
        <v>8490</v>
      </c>
      <c r="D78" s="30">
        <f t="shared" si="41"/>
        <v>-63003</v>
      </c>
      <c r="E78" s="30">
        <f t="shared" si="41"/>
        <v>110904</v>
      </c>
      <c r="F78" s="30">
        <f t="shared" si="41"/>
        <v>29184</v>
      </c>
      <c r="G78" s="30">
        <f t="shared" si="41"/>
        <v>-27689</v>
      </c>
      <c r="H78" s="30">
        <f t="shared" si="41"/>
        <v>21316</v>
      </c>
      <c r="I78" s="30">
        <f t="shared" si="41"/>
        <v>-158546</v>
      </c>
      <c r="J78" s="30">
        <f t="shared" si="41"/>
        <v>4611</v>
      </c>
      <c r="K78" s="30">
        <f t="shared" si="41"/>
        <v>0</v>
      </c>
      <c r="L78" s="30">
        <f t="shared" si="27"/>
        <v>39799</v>
      </c>
      <c r="M78" s="43">
        <f t="shared" si="30"/>
        <v>6274</v>
      </c>
      <c r="N78" s="44">
        <f t="shared" si="31"/>
        <v>13.617520022572874</v>
      </c>
      <c r="O78" s="30">
        <f t="shared" si="28"/>
        <v>46073</v>
      </c>
    </row>
    <row r="79" spans="1:15">
      <c r="A79" s="32" t="s">
        <v>53</v>
      </c>
      <c r="B79" s="30">
        <f t="shared" si="25"/>
        <v>336770</v>
      </c>
      <c r="C79" s="30">
        <f t="shared" ref="C79:K79" si="42">+C17-C48</f>
        <v>33808</v>
      </c>
      <c r="D79" s="30">
        <f t="shared" si="42"/>
        <v>-43691</v>
      </c>
      <c r="E79" s="30">
        <f t="shared" si="42"/>
        <v>522138</v>
      </c>
      <c r="F79" s="30">
        <f t="shared" si="42"/>
        <v>149693</v>
      </c>
      <c r="G79" s="30">
        <f t="shared" si="42"/>
        <v>-120161</v>
      </c>
      <c r="H79" s="30">
        <f t="shared" si="42"/>
        <v>130713</v>
      </c>
      <c r="I79" s="30">
        <f t="shared" si="42"/>
        <v>-815285</v>
      </c>
      <c r="J79" s="30">
        <f t="shared" si="42"/>
        <v>18628</v>
      </c>
      <c r="K79" s="30">
        <f t="shared" si="42"/>
        <v>0</v>
      </c>
      <c r="L79" s="30">
        <f t="shared" si="27"/>
        <v>212613</v>
      </c>
      <c r="M79" s="57">
        <f t="shared" si="30"/>
        <v>-62514</v>
      </c>
      <c r="N79" s="58">
        <f t="shared" si="31"/>
        <v>-41.648511982091819</v>
      </c>
      <c r="O79" s="59">
        <f t="shared" si="28"/>
        <v>150099</v>
      </c>
    </row>
    <row r="80" spans="1:15">
      <c r="A80" s="32">
        <v>1930</v>
      </c>
      <c r="B80" s="37">
        <f t="shared" si="25"/>
        <v>756629</v>
      </c>
      <c r="C80" s="30">
        <f t="shared" ref="C80:K80" si="43">+C18-C49</f>
        <v>39781</v>
      </c>
      <c r="D80" s="30">
        <f t="shared" si="43"/>
        <v>326375</v>
      </c>
      <c r="E80" s="30">
        <f t="shared" si="43"/>
        <v>604136</v>
      </c>
      <c r="F80" s="30">
        <f t="shared" si="43"/>
        <v>39098</v>
      </c>
      <c r="G80" s="30">
        <f t="shared" si="43"/>
        <v>-96967</v>
      </c>
      <c r="H80" s="30">
        <f t="shared" si="43"/>
        <v>-89401</v>
      </c>
      <c r="I80" s="30">
        <f t="shared" si="43"/>
        <v>-1668399</v>
      </c>
      <c r="J80" s="30">
        <f t="shared" si="43"/>
        <v>34581</v>
      </c>
      <c r="K80" s="30">
        <f t="shared" si="43"/>
        <v>0</v>
      </c>
      <c r="L80" s="30">
        <f t="shared" si="27"/>
        <v>-54167</v>
      </c>
      <c r="M80" s="43">
        <f t="shared" si="30"/>
        <v>-24087</v>
      </c>
      <c r="N80" s="44">
        <f t="shared" si="31"/>
        <v>30.78053518031027</v>
      </c>
      <c r="O80" s="30">
        <f t="shared" si="28"/>
        <v>-78254</v>
      </c>
    </row>
    <row r="81" spans="1:15">
      <c r="A81" s="32">
        <v>1931</v>
      </c>
      <c r="B81" s="38">
        <f t="shared" si="25"/>
        <v>709592</v>
      </c>
      <c r="C81" s="30">
        <f t="shared" ref="C81:K81" si="44">+C19-C50</f>
        <v>8107</v>
      </c>
      <c r="D81" s="30">
        <f t="shared" si="44"/>
        <v>190390</v>
      </c>
      <c r="E81" s="30">
        <f t="shared" si="44"/>
        <v>449396</v>
      </c>
      <c r="F81" s="30">
        <f t="shared" si="44"/>
        <v>96770</v>
      </c>
      <c r="G81" s="30">
        <f t="shared" si="44"/>
        <v>-21844</v>
      </c>
      <c r="H81" s="30">
        <f t="shared" si="44"/>
        <v>-423126</v>
      </c>
      <c r="I81" s="37">
        <f t="shared" si="44"/>
        <v>-2011295</v>
      </c>
      <c r="J81" s="30">
        <f t="shared" si="44"/>
        <v>637</v>
      </c>
      <c r="K81" s="30">
        <f t="shared" si="44"/>
        <v>0</v>
      </c>
      <c r="L81" s="37">
        <f t="shared" si="27"/>
        <v>-1001373</v>
      </c>
      <c r="M81" s="43">
        <f t="shared" si="30"/>
        <v>-22633</v>
      </c>
      <c r="N81" s="44">
        <f t="shared" si="31"/>
        <v>2.2102409556194007</v>
      </c>
      <c r="O81" s="30">
        <f t="shared" si="28"/>
        <v>-1024006</v>
      </c>
    </row>
    <row r="82" spans="1:15">
      <c r="A82" s="32">
        <v>1932</v>
      </c>
      <c r="B82" s="30">
        <f t="shared" si="25"/>
        <v>192864</v>
      </c>
      <c r="C82" s="30">
        <f t="shared" ref="C82:K82" si="45">+C20-C51</f>
        <v>6600</v>
      </c>
      <c r="D82" s="30">
        <f t="shared" si="45"/>
        <v>241423</v>
      </c>
      <c r="E82" s="30">
        <f t="shared" si="45"/>
        <v>416564</v>
      </c>
      <c r="F82" s="30">
        <f t="shared" si="45"/>
        <v>65586</v>
      </c>
      <c r="G82" s="30">
        <f t="shared" si="45"/>
        <v>14235</v>
      </c>
      <c r="H82" s="30">
        <f t="shared" si="45"/>
        <v>-82130</v>
      </c>
      <c r="I82" s="30">
        <f t="shared" si="45"/>
        <v>-1285411</v>
      </c>
      <c r="J82" s="30">
        <f t="shared" si="45"/>
        <v>-6730</v>
      </c>
      <c r="K82" s="30">
        <f t="shared" si="45"/>
        <v>0</v>
      </c>
      <c r="L82" s="30">
        <f t="shared" si="27"/>
        <v>-436999</v>
      </c>
      <c r="M82" s="43">
        <f t="shared" si="30"/>
        <v>-12921</v>
      </c>
      <c r="N82" s="44">
        <f t="shared" si="31"/>
        <v>2.8718438833570414</v>
      </c>
      <c r="O82" s="30">
        <f t="shared" si="28"/>
        <v>-449920</v>
      </c>
    </row>
    <row r="83" spans="1:15">
      <c r="A83" s="39">
        <v>1933</v>
      </c>
      <c r="B83" s="38">
        <f t="shared" si="25"/>
        <v>227893</v>
      </c>
      <c r="C83" s="38">
        <f t="shared" ref="C83:K83" si="46">+C21-C52</f>
        <v>7505</v>
      </c>
      <c r="D83" s="38">
        <f t="shared" si="46"/>
        <v>261821</v>
      </c>
      <c r="E83" s="38">
        <f t="shared" si="46"/>
        <v>303839</v>
      </c>
      <c r="F83" s="38">
        <f t="shared" si="46"/>
        <v>56884</v>
      </c>
      <c r="G83" s="38">
        <f t="shared" si="46"/>
        <v>23885</v>
      </c>
      <c r="H83" s="38">
        <f t="shared" si="46"/>
        <v>102674</v>
      </c>
      <c r="I83" s="38">
        <f t="shared" si="46"/>
        <v>-487213</v>
      </c>
      <c r="J83" s="38">
        <f t="shared" si="46"/>
        <v>14663</v>
      </c>
      <c r="K83" s="38">
        <f t="shared" si="46"/>
        <v>0</v>
      </c>
      <c r="L83" s="38">
        <f t="shared" si="27"/>
        <v>511951</v>
      </c>
      <c r="M83" s="43">
        <f t="shared" si="30"/>
        <v>1899</v>
      </c>
      <c r="N83" s="44">
        <f t="shared" si="31"/>
        <v>0.3695631020725893</v>
      </c>
      <c r="O83" s="30">
        <f t="shared" si="28"/>
        <v>513850</v>
      </c>
    </row>
    <row r="84" spans="1:15">
      <c r="A84" s="39">
        <v>1934</v>
      </c>
      <c r="B84" s="38">
        <f t="shared" si="25"/>
        <v>125997</v>
      </c>
      <c r="C84" s="38">
        <f t="shared" ref="C84:K84" si="47">+C22-C53</f>
        <v>5315</v>
      </c>
      <c r="D84" s="38">
        <f t="shared" si="47"/>
        <v>312995</v>
      </c>
      <c r="E84" s="38">
        <f t="shared" si="47"/>
        <v>242954</v>
      </c>
      <c r="F84" s="38">
        <f t="shared" si="47"/>
        <v>45850</v>
      </c>
      <c r="G84" s="38">
        <f t="shared" si="47"/>
        <v>28816</v>
      </c>
      <c r="H84" s="38">
        <f t="shared" si="47"/>
        <v>25465</v>
      </c>
      <c r="I84" s="38">
        <f t="shared" si="47"/>
        <v>-161132</v>
      </c>
      <c r="J84" s="38">
        <f t="shared" si="47"/>
        <v>25307</v>
      </c>
      <c r="K84" s="38">
        <f t="shared" si="47"/>
        <v>0</v>
      </c>
      <c r="L84" s="38">
        <f t="shared" si="27"/>
        <v>651567</v>
      </c>
      <c r="M84" s="43">
        <f t="shared" si="30"/>
        <v>-3693</v>
      </c>
      <c r="N84" s="44">
        <f t="shared" si="31"/>
        <v>-0.57001824428824122</v>
      </c>
      <c r="O84" s="30">
        <f t="shared" si="28"/>
        <v>647874</v>
      </c>
    </row>
    <row r="85" spans="1:15">
      <c r="A85" s="39">
        <v>1935</v>
      </c>
      <c r="B85" s="38">
        <f t="shared" si="25"/>
        <v>139623</v>
      </c>
      <c r="C85" s="38">
        <f t="shared" ref="C85:K85" si="48">+C23-C54</f>
        <v>4448</v>
      </c>
      <c r="D85" s="38">
        <f t="shared" si="48"/>
        <v>224671</v>
      </c>
      <c r="E85" s="38">
        <f t="shared" si="48"/>
        <v>187746</v>
      </c>
      <c r="F85" s="38">
        <f t="shared" si="48"/>
        <v>35635</v>
      </c>
      <c r="G85" s="38">
        <f t="shared" si="48"/>
        <v>9279</v>
      </c>
      <c r="H85" s="38">
        <f t="shared" si="48"/>
        <v>-9981</v>
      </c>
      <c r="I85" s="38">
        <f t="shared" si="48"/>
        <v>-157596</v>
      </c>
      <c r="J85" s="38">
        <f t="shared" si="48"/>
        <v>7326</v>
      </c>
      <c r="K85" s="38">
        <f t="shared" si="48"/>
        <v>0</v>
      </c>
      <c r="L85" s="38">
        <f t="shared" si="27"/>
        <v>441151</v>
      </c>
      <c r="M85" s="43">
        <f t="shared" si="30"/>
        <v>-1900</v>
      </c>
      <c r="N85" s="44">
        <f t="shared" si="31"/>
        <v>-0.43255450755945912</v>
      </c>
      <c r="O85" s="30">
        <f t="shared" si="28"/>
        <v>439251</v>
      </c>
    </row>
    <row r="86" spans="1:15">
      <c r="A86" s="32">
        <v>1936</v>
      </c>
      <c r="B86" s="30">
        <f t="shared" si="25"/>
        <v>14383</v>
      </c>
      <c r="C86" s="30">
        <f t="shared" ref="C86:K86" si="49">+C24-C55</f>
        <v>2573</v>
      </c>
      <c r="D86" s="30">
        <f t="shared" si="49"/>
        <v>194460</v>
      </c>
      <c r="E86" s="30">
        <f t="shared" si="49"/>
        <v>157560</v>
      </c>
      <c r="F86" s="30">
        <f t="shared" si="49"/>
        <v>30734</v>
      </c>
      <c r="G86" s="30">
        <f t="shared" si="49"/>
        <v>8207</v>
      </c>
      <c r="H86" s="30">
        <f t="shared" si="49"/>
        <v>-4982</v>
      </c>
      <c r="I86" s="30">
        <f t="shared" si="49"/>
        <v>-372813</v>
      </c>
      <c r="J86" s="30">
        <f t="shared" si="49"/>
        <v>-18814</v>
      </c>
      <c r="K86" s="30">
        <f t="shared" si="49"/>
        <v>0</v>
      </c>
      <c r="L86" s="30">
        <f t="shared" si="27"/>
        <v>11308</v>
      </c>
      <c r="M86" s="57">
        <f t="shared" si="30"/>
        <v>-6082</v>
      </c>
      <c r="N86" s="58">
        <f t="shared" si="31"/>
        <v>-116.37964026023728</v>
      </c>
      <c r="O86" s="59">
        <f t="shared" si="28"/>
        <v>5226</v>
      </c>
    </row>
    <row r="87" spans="1:15">
      <c r="A87" s="32">
        <v>1937</v>
      </c>
      <c r="B87" s="30">
        <f t="shared" si="25"/>
        <v>180547</v>
      </c>
      <c r="C87" s="30">
        <f t="shared" ref="C87:K87" si="50">+C25-C56</f>
        <v>4576</v>
      </c>
      <c r="D87" s="30">
        <f t="shared" si="50"/>
        <v>235222</v>
      </c>
      <c r="E87" s="30">
        <f t="shared" si="50"/>
        <v>123775</v>
      </c>
      <c r="F87" s="30">
        <f t="shared" si="50"/>
        <v>26344</v>
      </c>
      <c r="G87" s="30">
        <f t="shared" si="50"/>
        <v>23317</v>
      </c>
      <c r="H87" s="30">
        <f t="shared" si="50"/>
        <v>-66631</v>
      </c>
      <c r="I87" s="30">
        <f t="shared" si="50"/>
        <v>-225664</v>
      </c>
      <c r="J87" s="30">
        <f t="shared" si="50"/>
        <v>-3289</v>
      </c>
      <c r="K87" s="30">
        <f t="shared" si="50"/>
        <v>0</v>
      </c>
      <c r="L87" s="30">
        <f t="shared" si="27"/>
        <v>298197</v>
      </c>
      <c r="M87" s="57">
        <f t="shared" si="30"/>
        <v>-2524</v>
      </c>
      <c r="N87" s="58">
        <f t="shared" si="31"/>
        <v>-0.85364575054198388</v>
      </c>
      <c r="O87" s="59">
        <f t="shared" si="28"/>
        <v>295673</v>
      </c>
    </row>
    <row r="88" spans="1:15">
      <c r="A88" s="32">
        <v>1938</v>
      </c>
      <c r="B88" s="30">
        <f t="shared" si="25"/>
        <v>180832</v>
      </c>
      <c r="C88" s="30">
        <f t="shared" ref="C88:K88" si="51">+C26-C57</f>
        <v>14384</v>
      </c>
      <c r="D88" s="30">
        <f t="shared" si="51"/>
        <v>73747</v>
      </c>
      <c r="E88" s="30">
        <f t="shared" si="51"/>
        <v>77360</v>
      </c>
      <c r="F88" s="30">
        <f t="shared" si="51"/>
        <v>-2928</v>
      </c>
      <c r="G88" s="30">
        <f t="shared" si="51"/>
        <v>19955</v>
      </c>
      <c r="H88" s="30">
        <f t="shared" si="51"/>
        <v>-106843</v>
      </c>
      <c r="I88" s="30">
        <f t="shared" si="51"/>
        <v>-321991</v>
      </c>
      <c r="J88" s="30">
        <f t="shared" si="51"/>
        <v>-3143</v>
      </c>
      <c r="K88" s="30">
        <f t="shared" si="51"/>
        <v>0</v>
      </c>
      <c r="L88" s="30">
        <f t="shared" si="27"/>
        <v>-68627</v>
      </c>
      <c r="M88" s="43">
        <f t="shared" si="30"/>
        <v>-15</v>
      </c>
      <c r="N88" s="44">
        <f t="shared" si="31"/>
        <v>2.1852510124996359E-2</v>
      </c>
      <c r="O88" s="30">
        <f t="shared" si="28"/>
        <v>-68642</v>
      </c>
    </row>
    <row r="89" spans="1:15">
      <c r="A89" s="32">
        <v>1939</v>
      </c>
      <c r="B89" s="30">
        <f t="shared" ref="B89:K89" si="52">+B27-B58</f>
        <v>-27714</v>
      </c>
      <c r="C89" s="30">
        <f t="shared" si="52"/>
        <v>5818</v>
      </c>
      <c r="D89" s="30">
        <f t="shared" si="52"/>
        <v>-22444</v>
      </c>
      <c r="E89" s="30">
        <f t="shared" si="52"/>
        <v>28965</v>
      </c>
      <c r="F89" s="30">
        <f t="shared" si="52"/>
        <v>163</v>
      </c>
      <c r="G89" s="30">
        <f t="shared" si="52"/>
        <v>24283</v>
      </c>
      <c r="H89" s="30">
        <f t="shared" si="52"/>
        <v>-23798</v>
      </c>
      <c r="I89" s="30">
        <f t="shared" si="52"/>
        <v>-267541</v>
      </c>
      <c r="J89" s="30">
        <f t="shared" si="52"/>
        <v>-295</v>
      </c>
      <c r="K89" s="30">
        <f t="shared" si="52"/>
        <v>0</v>
      </c>
      <c r="L89" s="30">
        <f t="shared" si="27"/>
        <v>-282563</v>
      </c>
      <c r="M89" s="43">
        <f t="shared" si="30"/>
        <v>-367</v>
      </c>
      <c r="N89" s="44">
        <f t="shared" si="31"/>
        <v>0.12971406354928783</v>
      </c>
      <c r="O89" s="30">
        <f t="shared" si="28"/>
        <v>-282930</v>
      </c>
    </row>
    <row r="90" spans="1:15">
      <c r="A90" s="32">
        <v>1940</v>
      </c>
      <c r="B90" s="30">
        <f t="shared" ref="B90:K90" si="53">+B28-B59</f>
        <v>197833</v>
      </c>
      <c r="C90" s="30">
        <f t="shared" si="53"/>
        <v>3971</v>
      </c>
      <c r="D90" s="30">
        <f t="shared" si="53"/>
        <v>175343</v>
      </c>
      <c r="E90" s="30">
        <f t="shared" si="53"/>
        <v>70584</v>
      </c>
      <c r="F90" s="30">
        <f t="shared" si="53"/>
        <v>-35118</v>
      </c>
      <c r="G90" s="30">
        <f t="shared" si="53"/>
        <v>19210</v>
      </c>
      <c r="H90" s="30">
        <f t="shared" si="53"/>
        <v>-124586</v>
      </c>
      <c r="I90" s="30">
        <f t="shared" si="53"/>
        <v>-320532</v>
      </c>
      <c r="J90" s="30">
        <f t="shared" si="53"/>
        <v>-8094</v>
      </c>
      <c r="K90" s="30">
        <f t="shared" si="53"/>
        <v>0</v>
      </c>
      <c r="L90" s="30">
        <f t="shared" si="27"/>
        <v>-21389</v>
      </c>
      <c r="M90" s="43">
        <f t="shared" si="30"/>
        <v>-4206</v>
      </c>
      <c r="N90" s="44">
        <f t="shared" si="31"/>
        <v>16.432897050205117</v>
      </c>
      <c r="O90" s="30">
        <f t="shared" si="28"/>
        <v>-25595</v>
      </c>
    </row>
    <row r="91" spans="1:15">
      <c r="N91" s="42"/>
    </row>
  </sheetData>
  <mergeCells count="9">
    <mergeCell ref="M3:M4"/>
    <mergeCell ref="N3:N4"/>
    <mergeCell ref="O3:O4"/>
    <mergeCell ref="M65:M66"/>
    <mergeCell ref="N65:N66"/>
    <mergeCell ref="O65:O66"/>
    <mergeCell ref="M34:M35"/>
    <mergeCell ref="N34:N35"/>
    <mergeCell ref="O34:O35"/>
  </mergeCells>
  <phoneticPr fontId="3"/>
  <pageMargins left="0.79000000000000015" right="0.79000000000000015" top="0.98" bottom="0.98" header="0.51" footer="0.51"/>
  <pageSetup paperSize="9" scale="75" orientation="landscape" horizontalDpi="4294967292" verticalDpi="4294967292"/>
  <rowBreaks count="2" manualBreakCount="2">
    <brk id="29" max="16383" man="1"/>
    <brk id="60"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workbookViewId="0">
      <pane xSplit="1" ySplit="4" topLeftCell="B53" activePane="bottomRight" state="frozen"/>
      <selection pane="topRight" activeCell="B1" sqref="B1"/>
      <selection pane="bottomLeft" activeCell="A5" sqref="A5"/>
      <selection pane="bottomRight" activeCell="E16" sqref="E16"/>
    </sheetView>
  </sheetViews>
  <sheetFormatPr defaultColWidth="13" defaultRowHeight="13.2"/>
  <cols>
    <col min="18" max="28" width="10" customWidth="1"/>
  </cols>
  <sheetData>
    <row r="1" spans="1:28" ht="16.2">
      <c r="A1" s="60" t="s">
        <v>196</v>
      </c>
      <c r="F1" s="52"/>
      <c r="Q1" s="60" t="s">
        <v>199</v>
      </c>
    </row>
    <row r="3" spans="1:28" ht="41.1" customHeight="1">
      <c r="A3" s="46" t="s">
        <v>100</v>
      </c>
      <c r="B3" s="47">
        <v>0</v>
      </c>
      <c r="C3" s="47">
        <v>1</v>
      </c>
      <c r="D3" s="47">
        <v>2</v>
      </c>
      <c r="E3" s="47">
        <v>3</v>
      </c>
      <c r="F3" s="47">
        <v>4</v>
      </c>
      <c r="G3" s="47">
        <v>5</v>
      </c>
      <c r="H3" s="47">
        <v>6</v>
      </c>
      <c r="I3" s="47">
        <v>7</v>
      </c>
      <c r="J3" s="47">
        <v>8</v>
      </c>
      <c r="K3" s="47">
        <v>9</v>
      </c>
      <c r="L3" s="47" t="s">
        <v>88</v>
      </c>
      <c r="M3" s="231" t="s">
        <v>81</v>
      </c>
      <c r="N3" s="231" t="s">
        <v>83</v>
      </c>
      <c r="O3" s="231" t="s">
        <v>374</v>
      </c>
      <c r="Q3" s="46" t="s">
        <v>100</v>
      </c>
      <c r="R3" s="47">
        <v>0</v>
      </c>
      <c r="S3" s="47">
        <v>1</v>
      </c>
      <c r="T3" s="47">
        <v>2</v>
      </c>
      <c r="U3" s="47">
        <v>3</v>
      </c>
      <c r="V3" s="47">
        <v>4</v>
      </c>
      <c r="W3" s="47">
        <v>5</v>
      </c>
      <c r="X3" s="47">
        <v>6</v>
      </c>
      <c r="Y3" s="47">
        <v>7</v>
      </c>
      <c r="Z3" s="47">
        <v>8</v>
      </c>
      <c r="AA3" s="47">
        <v>9</v>
      </c>
      <c r="AB3" s="47" t="s">
        <v>88</v>
      </c>
    </row>
    <row r="4" spans="1:28" ht="66">
      <c r="A4" s="48" t="s">
        <v>89</v>
      </c>
      <c r="B4" s="49" t="s">
        <v>90</v>
      </c>
      <c r="C4" s="49" t="s">
        <v>91</v>
      </c>
      <c r="D4" s="49" t="s">
        <v>92</v>
      </c>
      <c r="E4" s="49" t="s">
        <v>93</v>
      </c>
      <c r="F4" s="49" t="s">
        <v>94</v>
      </c>
      <c r="G4" s="49" t="s">
        <v>95</v>
      </c>
      <c r="H4" s="49" t="s">
        <v>96</v>
      </c>
      <c r="I4" s="49" t="s">
        <v>97</v>
      </c>
      <c r="J4" s="49" t="s">
        <v>98</v>
      </c>
      <c r="K4" s="49" t="s">
        <v>99</v>
      </c>
      <c r="L4" s="49" t="s">
        <v>256</v>
      </c>
      <c r="M4" s="232"/>
      <c r="N4" s="232"/>
      <c r="O4" s="232"/>
      <c r="Q4" s="104" t="s">
        <v>89</v>
      </c>
      <c r="R4" s="49" t="s">
        <v>90</v>
      </c>
      <c r="S4" s="49" t="s">
        <v>91</v>
      </c>
      <c r="T4" s="49" t="s">
        <v>92</v>
      </c>
      <c r="U4" s="49" t="s">
        <v>93</v>
      </c>
      <c r="V4" s="49" t="s">
        <v>94</v>
      </c>
      <c r="W4" s="49" t="s">
        <v>95</v>
      </c>
      <c r="X4" s="49" t="s">
        <v>96</v>
      </c>
      <c r="Y4" s="49" t="s">
        <v>97</v>
      </c>
      <c r="Z4" s="49" t="s">
        <v>98</v>
      </c>
      <c r="AA4" s="49" t="s">
        <v>99</v>
      </c>
      <c r="AB4" s="49" t="s">
        <v>257</v>
      </c>
    </row>
    <row r="5" spans="1:28">
      <c r="A5" s="64">
        <v>1918</v>
      </c>
      <c r="B5" s="129">
        <f>+T5_９原データ!B5/4*0.9</f>
        <v>274.72500000000002</v>
      </c>
      <c r="C5" s="129">
        <f>+T5_９原データ!C5/4*0.9</f>
        <v>137.92500000000001</v>
      </c>
      <c r="D5" s="129">
        <f>+T5_９原データ!D5/4*0.9</f>
        <v>2530.125</v>
      </c>
      <c r="E5" s="129">
        <f>+T5_９原データ!E5/4*0.9</f>
        <v>80.100000000000009</v>
      </c>
      <c r="F5" s="129">
        <f>+T5_９原データ!F5/4*0.9</f>
        <v>65.25</v>
      </c>
      <c r="G5" s="129">
        <f>+T5_９原データ!G5/4*0.9</f>
        <v>235.35</v>
      </c>
      <c r="H5" s="129">
        <f>+T5_９原データ!H5/4*0.9</f>
        <v>2864.9250000000002</v>
      </c>
      <c r="I5" s="129">
        <f>+T5_９原データ!I5/4*0.9</f>
        <v>16.425000000000001</v>
      </c>
      <c r="J5" s="129">
        <f>+T5_９原データ!J5/4*0.9</f>
        <v>139.95000000000002</v>
      </c>
      <c r="K5" s="129">
        <f>+T5_９原データ!K5/4*0.9</f>
        <v>0</v>
      </c>
      <c r="L5" s="129">
        <f>SUM(B5:K5)</f>
        <v>6344.7749999999996</v>
      </c>
      <c r="M5" s="129">
        <f>+O5-L5</f>
        <v>10.800000000000182</v>
      </c>
      <c r="N5" s="129">
        <f>+M5/O5*100</f>
        <v>0.16992955004071514</v>
      </c>
      <c r="O5" s="129">
        <f>+T5_９原データ!O5/4*0.9</f>
        <v>6355.5749999999998</v>
      </c>
      <c r="Q5" s="32">
        <v>1918</v>
      </c>
      <c r="R5" s="35">
        <f t="shared" ref="R5:AB28" si="0">+B5/$L5*100</f>
        <v>4.3299407780417747</v>
      </c>
      <c r="S5" s="35">
        <f t="shared" si="0"/>
        <v>2.1738359516294907</v>
      </c>
      <c r="T5" s="35">
        <f t="shared" si="0"/>
        <v>39.877300613496935</v>
      </c>
      <c r="U5" s="35">
        <f t="shared" si="0"/>
        <v>1.2624561154650877</v>
      </c>
      <c r="V5" s="35">
        <f t="shared" si="0"/>
        <v>1.0284052625979645</v>
      </c>
      <c r="W5" s="35">
        <f t="shared" si="0"/>
        <v>3.7093513954395552</v>
      </c>
      <c r="X5" s="50">
        <f t="shared" si="0"/>
        <v>45.15408347813753</v>
      </c>
      <c r="Y5" s="35">
        <f t="shared" si="0"/>
        <v>0.25887442817121176</v>
      </c>
      <c r="Z5" s="35">
        <f t="shared" si="0"/>
        <v>2.2057519770204621</v>
      </c>
      <c r="AA5" s="35">
        <f t="shared" si="0"/>
        <v>0</v>
      </c>
      <c r="AB5" s="35">
        <f t="shared" si="0"/>
        <v>100</v>
      </c>
    </row>
    <row r="6" spans="1:28">
      <c r="A6" s="64">
        <v>1919</v>
      </c>
      <c r="B6" s="129">
        <f>+T5_９原データ!B6/4*0.9</f>
        <v>24.3</v>
      </c>
      <c r="C6" s="129">
        <f>+T5_９原データ!C6/4*0.9</f>
        <v>0</v>
      </c>
      <c r="D6" s="129">
        <f>+T5_９原データ!D6/4*0.9</f>
        <v>49.725000000000001</v>
      </c>
      <c r="E6" s="129">
        <f>+T5_９原データ!E6/4*0.9</f>
        <v>0.67500000000000004</v>
      </c>
      <c r="F6" s="129">
        <f>+T5_９原データ!F6/4*0.9</f>
        <v>0</v>
      </c>
      <c r="G6" s="129">
        <f>+T5_９原データ!G6/4*0.9</f>
        <v>3.8250000000000002</v>
      </c>
      <c r="H6" s="129">
        <f>+T5_９原データ!H6/4*0.9</f>
        <v>0</v>
      </c>
      <c r="I6" s="129">
        <f>+T5_９原データ!I6/4*0.9</f>
        <v>0</v>
      </c>
      <c r="J6" s="129">
        <f>+T5_９原データ!J6/4*0.9</f>
        <v>0</v>
      </c>
      <c r="K6" s="129">
        <f>+T5_９原データ!K6/4*0.9</f>
        <v>0</v>
      </c>
      <c r="L6" s="129">
        <f t="shared" ref="L6:L28" si="1">SUM(B6:K6)</f>
        <v>78.525000000000006</v>
      </c>
      <c r="M6" s="129">
        <f t="shared" ref="M6:M28" si="2">+O6-L6</f>
        <v>0</v>
      </c>
      <c r="N6" s="129">
        <f t="shared" ref="N6:N28" si="3">+M6/O6*100</f>
        <v>0</v>
      </c>
      <c r="O6" s="129">
        <f>+T5_９原データ!O6/4*0.9</f>
        <v>78.525000000000006</v>
      </c>
      <c r="Q6" s="32">
        <v>1919</v>
      </c>
      <c r="R6" s="35">
        <f t="shared" si="0"/>
        <v>30.945558739255013</v>
      </c>
      <c r="S6" s="35">
        <f t="shared" si="0"/>
        <v>0</v>
      </c>
      <c r="T6" s="50">
        <f t="shared" si="0"/>
        <v>63.323782234957015</v>
      </c>
      <c r="U6" s="35">
        <f t="shared" si="0"/>
        <v>0.8595988538681949</v>
      </c>
      <c r="V6" s="35">
        <f t="shared" si="0"/>
        <v>0</v>
      </c>
      <c r="W6" s="35">
        <f t="shared" si="0"/>
        <v>4.8710601719197708</v>
      </c>
      <c r="X6" s="35">
        <f t="shared" si="0"/>
        <v>0</v>
      </c>
      <c r="Y6" s="35">
        <f t="shared" si="0"/>
        <v>0</v>
      </c>
      <c r="Z6" s="35">
        <f t="shared" si="0"/>
        <v>0</v>
      </c>
      <c r="AA6" s="35">
        <f t="shared" si="0"/>
        <v>0</v>
      </c>
      <c r="AB6" s="35">
        <f t="shared" si="0"/>
        <v>100</v>
      </c>
    </row>
    <row r="7" spans="1:28">
      <c r="A7" s="64">
        <v>1920</v>
      </c>
      <c r="B7" s="129">
        <f>+T5_９原データ!B7/4*0.9</f>
        <v>237.6</v>
      </c>
      <c r="C7" s="129">
        <f>+T5_９原データ!C7/4*0.9</f>
        <v>5.625</v>
      </c>
      <c r="D7" s="129">
        <f>+T5_９原データ!D7/4*0.9</f>
        <v>393.52500000000003</v>
      </c>
      <c r="E7" s="129">
        <f>+T5_９原データ!E7/4*0.9</f>
        <v>8.5500000000000007</v>
      </c>
      <c r="F7" s="129">
        <f>+T5_９原データ!F7/4*0.9</f>
        <v>45.45</v>
      </c>
      <c r="G7" s="129">
        <f>+T5_９原データ!G7/4*0.9</f>
        <v>14.85</v>
      </c>
      <c r="H7" s="129">
        <f>+T5_９原データ!H7/4*0.9</f>
        <v>389.25</v>
      </c>
      <c r="I7" s="129">
        <f>+T5_９原データ!I7/4*0.9</f>
        <v>0</v>
      </c>
      <c r="J7" s="129">
        <f>+T5_９原データ!J7/4*0.9</f>
        <v>0</v>
      </c>
      <c r="K7" s="129">
        <f>+T5_９原データ!K7/4*0.9</f>
        <v>0</v>
      </c>
      <c r="L7" s="129">
        <f t="shared" si="1"/>
        <v>1094.8499999999999</v>
      </c>
      <c r="M7" s="129">
        <f t="shared" si="2"/>
        <v>0.6750000000001819</v>
      </c>
      <c r="N7" s="129">
        <f t="shared" si="3"/>
        <v>6.1614294516344391E-2</v>
      </c>
      <c r="O7" s="129">
        <f>+T5_９原データ!O7/4*0.9</f>
        <v>1095.5250000000001</v>
      </c>
      <c r="Q7" s="32">
        <v>1920</v>
      </c>
      <c r="R7" s="35">
        <f t="shared" si="0"/>
        <v>21.701602959309497</v>
      </c>
      <c r="S7" s="35">
        <f t="shared" si="0"/>
        <v>0.5137690094533498</v>
      </c>
      <c r="T7" s="50">
        <f t="shared" si="0"/>
        <v>35.943279901356355</v>
      </c>
      <c r="U7" s="35">
        <f t="shared" si="0"/>
        <v>0.78092889436909185</v>
      </c>
      <c r="V7" s="35">
        <f t="shared" si="0"/>
        <v>4.151253596383067</v>
      </c>
      <c r="W7" s="35">
        <f t="shared" si="0"/>
        <v>1.3563501849568436</v>
      </c>
      <c r="X7" s="35">
        <f t="shared" si="0"/>
        <v>35.552815454171807</v>
      </c>
      <c r="Y7" s="35">
        <f t="shared" si="0"/>
        <v>0</v>
      </c>
      <c r="Z7" s="35">
        <f t="shared" si="0"/>
        <v>0</v>
      </c>
      <c r="AA7" s="35">
        <f t="shared" si="0"/>
        <v>0</v>
      </c>
      <c r="AB7" s="35">
        <f t="shared" si="0"/>
        <v>100</v>
      </c>
    </row>
    <row r="8" spans="1:28">
      <c r="A8" s="64">
        <v>1921</v>
      </c>
      <c r="B8" s="129">
        <f>+T5_９原データ!B8/4*0.9</f>
        <v>632.02499999999998</v>
      </c>
      <c r="C8" s="129">
        <f>+T5_９原データ!C8/4*0.9</f>
        <v>537.75</v>
      </c>
      <c r="D8" s="129">
        <f>+T5_９原データ!D8/4*0.9</f>
        <v>10338.525</v>
      </c>
      <c r="E8" s="129">
        <f>+T5_９原データ!E8/4*0.9</f>
        <v>1125.45</v>
      </c>
      <c r="F8" s="129">
        <f>+T5_９原データ!F8/4*0.9</f>
        <v>16.425000000000001</v>
      </c>
      <c r="G8" s="129">
        <f>+T5_９原データ!G8/4*0.9</f>
        <v>383.17500000000001</v>
      </c>
      <c r="H8" s="129">
        <f>+T5_９原データ!H8/4*0.9</f>
        <v>2751.75</v>
      </c>
      <c r="I8" s="129">
        <f>+T5_９原データ!I8/4*0.9</f>
        <v>1.575</v>
      </c>
      <c r="J8" s="129">
        <f>+T5_９原データ!J8/4*0.9</f>
        <v>34.425000000000004</v>
      </c>
      <c r="K8" s="129">
        <f>+T5_９原データ!K8/4*0.9</f>
        <v>0</v>
      </c>
      <c r="L8" s="129">
        <f t="shared" si="1"/>
        <v>15821.099999999999</v>
      </c>
      <c r="M8" s="129">
        <f t="shared" si="2"/>
        <v>0.22500000000218279</v>
      </c>
      <c r="N8" s="129">
        <f t="shared" si="3"/>
        <v>1.4221312058388458E-3</v>
      </c>
      <c r="O8" s="129">
        <f>+T5_９原データ!O8/4*0.9</f>
        <v>15821.325000000001</v>
      </c>
      <c r="Q8" s="32">
        <v>1921</v>
      </c>
      <c r="R8" s="35">
        <f t="shared" si="0"/>
        <v>3.9948233687923094</v>
      </c>
      <c r="S8" s="35">
        <f t="shared" si="0"/>
        <v>3.3989419193355714</v>
      </c>
      <c r="T8" s="50">
        <f t="shared" si="0"/>
        <v>65.346436088514707</v>
      </c>
      <c r="U8" s="35">
        <f t="shared" si="0"/>
        <v>7.1136014562830656</v>
      </c>
      <c r="V8" s="35">
        <f t="shared" si="0"/>
        <v>0.10381705443995679</v>
      </c>
      <c r="W8" s="35">
        <f t="shared" si="0"/>
        <v>2.42192388645543</v>
      </c>
      <c r="X8" s="35">
        <f t="shared" si="0"/>
        <v>17.392911997269469</v>
      </c>
      <c r="Y8" s="35">
        <f t="shared" si="0"/>
        <v>9.9550600147903755E-3</v>
      </c>
      <c r="Z8" s="35">
        <f t="shared" si="0"/>
        <v>0.21758916889470398</v>
      </c>
      <c r="AA8" s="35">
        <f t="shared" si="0"/>
        <v>0</v>
      </c>
      <c r="AB8" s="35">
        <f t="shared" si="0"/>
        <v>100</v>
      </c>
    </row>
    <row r="9" spans="1:28">
      <c r="A9" s="64" t="s">
        <v>45</v>
      </c>
      <c r="B9" s="129">
        <f>+T5_９原データ!B9/4*0.9</f>
        <v>1027.125</v>
      </c>
      <c r="C9" s="129">
        <f>+T5_９原データ!C9/4*0.9</f>
        <v>1111.2750000000001</v>
      </c>
      <c r="D9" s="129">
        <f>+T5_９原データ!D9/4*0.9</f>
        <v>31254.975000000002</v>
      </c>
      <c r="E9" s="129">
        <f>+T5_９原データ!E9/4*0.9</f>
        <v>7982.7750000000005</v>
      </c>
      <c r="F9" s="129">
        <f>+T5_９原データ!F9/4*0.9</f>
        <v>404.77500000000003</v>
      </c>
      <c r="G9" s="129">
        <f>+T5_９原データ!G9/4*0.9</f>
        <v>643.27499999999998</v>
      </c>
      <c r="H9" s="129">
        <f>+T5_９原データ!H9/4*0.9</f>
        <v>6846.3</v>
      </c>
      <c r="I9" s="129">
        <f>+T5_９原データ!I9/4*0.9</f>
        <v>67.725000000000009</v>
      </c>
      <c r="J9" s="129">
        <f>+T5_９原データ!J9/4*0.9</f>
        <v>266.625</v>
      </c>
      <c r="K9" s="129">
        <f>+T5_９原データ!K9/4*0.9</f>
        <v>0</v>
      </c>
      <c r="L9" s="129">
        <f t="shared" si="1"/>
        <v>49604.850000000006</v>
      </c>
      <c r="M9" s="129">
        <f t="shared" si="2"/>
        <v>147.14999999999418</v>
      </c>
      <c r="N9" s="129">
        <f t="shared" si="3"/>
        <v>0.29576700434152231</v>
      </c>
      <c r="O9" s="129">
        <f>+T5_９原データ!O9/4*0.9</f>
        <v>49752</v>
      </c>
      <c r="Q9" s="32" t="s">
        <v>45</v>
      </c>
      <c r="R9" s="35">
        <f t="shared" si="0"/>
        <v>2.0706140629394101</v>
      </c>
      <c r="S9" s="35">
        <f t="shared" si="0"/>
        <v>2.2402547331561329</v>
      </c>
      <c r="T9" s="50">
        <f t="shared" si="0"/>
        <v>63.007901445120787</v>
      </c>
      <c r="U9" s="35">
        <f t="shared" si="0"/>
        <v>16.092730851922745</v>
      </c>
      <c r="V9" s="35">
        <f t="shared" si="0"/>
        <v>0.81599883882321977</v>
      </c>
      <c r="W9" s="35">
        <f t="shared" si="0"/>
        <v>1.2967985993305089</v>
      </c>
      <c r="X9" s="35">
        <f t="shared" si="0"/>
        <v>13.801674634637539</v>
      </c>
      <c r="Y9" s="35">
        <f t="shared" si="0"/>
        <v>0.13652898859688115</v>
      </c>
      <c r="Z9" s="35">
        <f t="shared" si="0"/>
        <v>0.53749784547277124</v>
      </c>
      <c r="AA9" s="35">
        <f t="shared" si="0"/>
        <v>0</v>
      </c>
      <c r="AB9" s="35">
        <f t="shared" si="0"/>
        <v>100</v>
      </c>
    </row>
    <row r="10" spans="1:28">
      <c r="A10" s="64" t="s">
        <v>46</v>
      </c>
      <c r="B10" s="129">
        <f>+T5_９原データ!B10/4*0.9</f>
        <v>38237.625</v>
      </c>
      <c r="C10" s="129">
        <f>+T5_９原データ!C10/4*0.9</f>
        <v>2095.2000000000003</v>
      </c>
      <c r="D10" s="129">
        <f>+T5_９原データ!D10/4*0.9</f>
        <v>41756.175000000003</v>
      </c>
      <c r="E10" s="129">
        <f>+T5_９原データ!E10/4*0.9</f>
        <v>8236.8000000000011</v>
      </c>
      <c r="F10" s="129">
        <f>+T5_９原データ!F10/4*0.9</f>
        <v>2481.0750000000003</v>
      </c>
      <c r="G10" s="129">
        <f>+T5_９原データ!G10/4*0.9</f>
        <v>1834.2</v>
      </c>
      <c r="H10" s="129">
        <f>+T5_９原データ!H10/4*0.9</f>
        <v>9317.4750000000004</v>
      </c>
      <c r="I10" s="129">
        <f>+T5_９原データ!I10/4*0.9</f>
        <v>207.67500000000001</v>
      </c>
      <c r="J10" s="129">
        <f>+T5_９原データ!J10/4*0.9</f>
        <v>740.47500000000002</v>
      </c>
      <c r="K10" s="129">
        <f>+T5_９原データ!K10/4*0.9</f>
        <v>0</v>
      </c>
      <c r="L10" s="129">
        <f t="shared" si="1"/>
        <v>104906.70000000001</v>
      </c>
      <c r="M10" s="129">
        <f t="shared" si="2"/>
        <v>61.874999999985448</v>
      </c>
      <c r="N10" s="129">
        <f t="shared" si="3"/>
        <v>5.8946213188076003E-2</v>
      </c>
      <c r="O10" s="129">
        <f>+T5_９原データ!O10/4*0.9</f>
        <v>104968.575</v>
      </c>
      <c r="Q10" s="32" t="s">
        <v>46</v>
      </c>
      <c r="R10" s="35">
        <f t="shared" si="0"/>
        <v>36.449173408371429</v>
      </c>
      <c r="S10" s="35">
        <f t="shared" si="0"/>
        <v>1.9972032291550492</v>
      </c>
      <c r="T10" s="50">
        <f t="shared" si="0"/>
        <v>39.803153659394489</v>
      </c>
      <c r="U10" s="35">
        <f t="shared" si="0"/>
        <v>7.8515480898741457</v>
      </c>
      <c r="V10" s="35">
        <f t="shared" si="0"/>
        <v>2.3650300695761088</v>
      </c>
      <c r="W10" s="35">
        <f t="shared" si="0"/>
        <v>1.7484107306778307</v>
      </c>
      <c r="X10" s="35">
        <f t="shared" si="0"/>
        <v>8.8816777193449035</v>
      </c>
      <c r="Y10" s="35">
        <f t="shared" si="0"/>
        <v>0.19796161732282114</v>
      </c>
      <c r="Z10" s="35">
        <f t="shared" si="0"/>
        <v>0.70584147628321159</v>
      </c>
      <c r="AA10" s="35">
        <f t="shared" si="0"/>
        <v>0</v>
      </c>
      <c r="AB10" s="35">
        <f t="shared" si="0"/>
        <v>100</v>
      </c>
    </row>
    <row r="11" spans="1:28">
      <c r="A11" s="64" t="s">
        <v>47</v>
      </c>
      <c r="B11" s="129">
        <f>+T5_９原データ!B11/4*0.9</f>
        <v>143398.57500000001</v>
      </c>
      <c r="C11" s="129">
        <f>+T5_９原データ!C11/4*0.9</f>
        <v>1064.0250000000001</v>
      </c>
      <c r="D11" s="129">
        <f>+T5_９原データ!D11/4*0.9</f>
        <v>65554.425000000003</v>
      </c>
      <c r="E11" s="129">
        <f>+T5_９原データ!E11/4*0.9</f>
        <v>35575.875</v>
      </c>
      <c r="F11" s="129">
        <f>+T5_９原データ!F11/4*0.9</f>
        <v>17646.3</v>
      </c>
      <c r="G11" s="129">
        <f>+T5_９原データ!G11/4*0.9</f>
        <v>2834.1</v>
      </c>
      <c r="H11" s="129">
        <f>+T5_９原データ!H11/4*0.9</f>
        <v>24924.825000000001</v>
      </c>
      <c r="I11" s="129">
        <f>+T5_９原データ!I11/4*0.9</f>
        <v>295.65000000000003</v>
      </c>
      <c r="J11" s="129">
        <f>+T5_９原データ!J11/4*0.9</f>
        <v>921.375</v>
      </c>
      <c r="K11" s="129">
        <f>+T5_９原データ!K11/4*0.9</f>
        <v>0</v>
      </c>
      <c r="L11" s="129">
        <f t="shared" si="1"/>
        <v>292215.15000000002</v>
      </c>
      <c r="M11" s="129">
        <f t="shared" si="2"/>
        <v>387.89999999996508</v>
      </c>
      <c r="N11" s="129">
        <f t="shared" si="3"/>
        <v>0.13256867964977298</v>
      </c>
      <c r="O11" s="129">
        <f>+T5_９原データ!O11/4*0.9</f>
        <v>292603.05</v>
      </c>
      <c r="Q11" s="32" t="s">
        <v>47</v>
      </c>
      <c r="R11" s="50">
        <f t="shared" si="0"/>
        <v>49.072943343286617</v>
      </c>
      <c r="S11" s="35">
        <f t="shared" si="0"/>
        <v>0.36412383136192633</v>
      </c>
      <c r="T11" s="35">
        <f t="shared" si="0"/>
        <v>22.433616121546059</v>
      </c>
      <c r="U11" s="35">
        <f t="shared" si="0"/>
        <v>12.174548444870158</v>
      </c>
      <c r="V11" s="35">
        <f t="shared" si="0"/>
        <v>6.0388039429167168</v>
      </c>
      <c r="W11" s="35">
        <f t="shared" si="0"/>
        <v>0.96986757873436735</v>
      </c>
      <c r="X11" s="35">
        <f t="shared" si="0"/>
        <v>8.529614224313832</v>
      </c>
      <c r="Y11" s="35">
        <f t="shared" si="0"/>
        <v>0.10117545240210851</v>
      </c>
      <c r="Z11" s="35">
        <f t="shared" si="0"/>
        <v>0.31530706056821484</v>
      </c>
      <c r="AA11" s="35">
        <f t="shared" si="0"/>
        <v>0</v>
      </c>
      <c r="AB11" s="35">
        <f t="shared" si="0"/>
        <v>100</v>
      </c>
    </row>
    <row r="12" spans="1:28">
      <c r="A12" s="64" t="s">
        <v>48</v>
      </c>
      <c r="B12" s="129">
        <f>+T5_９原データ!B12/4*0.9</f>
        <v>115283.02500000001</v>
      </c>
      <c r="C12" s="129">
        <f>+T5_９原データ!C12/4*0.9</f>
        <v>904.05000000000007</v>
      </c>
      <c r="D12" s="129">
        <f>+T5_９原データ!D12/4*0.9</f>
        <v>165357.45000000001</v>
      </c>
      <c r="E12" s="129">
        <f>+T5_９原データ!E12/4*0.9</f>
        <v>55880.55</v>
      </c>
      <c r="F12" s="129">
        <f>+T5_９原データ!F12/4*0.9</f>
        <v>24376.05</v>
      </c>
      <c r="G12" s="129">
        <f>+T5_９原データ!G12/4*0.9</f>
        <v>4586.1750000000002</v>
      </c>
      <c r="H12" s="129">
        <f>+T5_９原データ!H12/4*0.9</f>
        <v>82331.324999999997</v>
      </c>
      <c r="I12" s="129">
        <f>+T5_９原データ!I12/4*0.9</f>
        <v>1278.2250000000001</v>
      </c>
      <c r="J12" s="129">
        <f>+T5_９原データ!J12/4*0.9</f>
        <v>2944.125</v>
      </c>
      <c r="K12" s="129">
        <f>+T5_９原データ!K12/4*0.9</f>
        <v>0</v>
      </c>
      <c r="L12" s="129">
        <f t="shared" si="1"/>
        <v>452940.97499999998</v>
      </c>
      <c r="M12" s="129">
        <f t="shared" si="2"/>
        <v>108.90000000002328</v>
      </c>
      <c r="N12" s="129">
        <f t="shared" si="3"/>
        <v>2.4037088631803129E-2</v>
      </c>
      <c r="O12" s="129">
        <f>+T5_９原データ!O12/4*0.9</f>
        <v>453049.875</v>
      </c>
      <c r="Q12" s="32" t="s">
        <v>48</v>
      </c>
      <c r="R12" s="35">
        <f t="shared" si="0"/>
        <v>25.452107749801179</v>
      </c>
      <c r="S12" s="35">
        <f t="shared" si="0"/>
        <v>0.19959554332658908</v>
      </c>
      <c r="T12" s="50">
        <f t="shared" si="0"/>
        <v>36.507505199766925</v>
      </c>
      <c r="U12" s="35">
        <f t="shared" si="0"/>
        <v>12.337269773395972</v>
      </c>
      <c r="V12" s="35">
        <f t="shared" si="0"/>
        <v>5.381727718495771</v>
      </c>
      <c r="W12" s="35">
        <f t="shared" si="0"/>
        <v>1.0125325932369003</v>
      </c>
      <c r="X12" s="35">
        <f t="shared" si="0"/>
        <v>18.177053864468764</v>
      </c>
      <c r="Y12" s="35">
        <f t="shared" si="0"/>
        <v>0.28220564500705647</v>
      </c>
      <c r="Z12" s="35">
        <f t="shared" si="0"/>
        <v>0.65000191250085071</v>
      </c>
      <c r="AA12" s="35">
        <f t="shared" si="0"/>
        <v>0</v>
      </c>
      <c r="AB12" s="35">
        <f t="shared" si="0"/>
        <v>100</v>
      </c>
    </row>
    <row r="13" spans="1:28">
      <c r="A13" s="64" t="s">
        <v>49</v>
      </c>
      <c r="B13" s="129">
        <f>+T5_９原データ!B13/4*0.9</f>
        <v>204090.97500000001</v>
      </c>
      <c r="C13" s="129">
        <f>+T5_９原データ!C13/4*0.9</f>
        <v>751.95</v>
      </c>
      <c r="D13" s="129">
        <f>+T5_９原データ!D13/4*0.9</f>
        <v>141476.17500000002</v>
      </c>
      <c r="E13" s="129">
        <f>+T5_９原データ!E13/4*0.9</f>
        <v>64052.1</v>
      </c>
      <c r="F13" s="129">
        <f>+T5_９原データ!F13/4*0.9</f>
        <v>32072.625</v>
      </c>
      <c r="G13" s="129">
        <f>+T5_９原データ!G13/4*0.9</f>
        <v>5967.2250000000004</v>
      </c>
      <c r="H13" s="129">
        <f>+T5_９原データ!H13/4*0.9</f>
        <v>98903.025000000009</v>
      </c>
      <c r="I13" s="129">
        <f>+T5_９原データ!I13/4*0.9</f>
        <v>794.47500000000002</v>
      </c>
      <c r="J13" s="129">
        <f>+T5_９原データ!J13/4*0.9</f>
        <v>3290.4</v>
      </c>
      <c r="K13" s="129">
        <f>+T5_９原データ!K13/4*0.9</f>
        <v>0</v>
      </c>
      <c r="L13" s="129">
        <f t="shared" si="1"/>
        <v>551398.94999999995</v>
      </c>
      <c r="M13" s="129">
        <f t="shared" si="2"/>
        <v>58.950000000069849</v>
      </c>
      <c r="N13" s="129">
        <f t="shared" si="3"/>
        <v>1.0689845951988328E-2</v>
      </c>
      <c r="O13" s="129">
        <f>+T5_９原データ!O13/4*0.9</f>
        <v>551457.9</v>
      </c>
      <c r="Q13" s="32" t="s">
        <v>49</v>
      </c>
      <c r="R13" s="50">
        <f t="shared" si="0"/>
        <v>37.013304976369653</v>
      </c>
      <c r="S13" s="35">
        <f t="shared" si="0"/>
        <v>0.13637131517932707</v>
      </c>
      <c r="T13" s="35">
        <f t="shared" si="0"/>
        <v>25.657679435189358</v>
      </c>
      <c r="U13" s="35">
        <f t="shared" si="0"/>
        <v>11.616289802510506</v>
      </c>
      <c r="V13" s="35">
        <f t="shared" si="0"/>
        <v>5.8165915985150143</v>
      </c>
      <c r="W13" s="35">
        <f t="shared" si="0"/>
        <v>1.0821973817686814</v>
      </c>
      <c r="X13" s="35">
        <f t="shared" si="0"/>
        <v>17.936745254955603</v>
      </c>
      <c r="Y13" s="35">
        <f t="shared" si="0"/>
        <v>0.14408351702519565</v>
      </c>
      <c r="Z13" s="35">
        <f t="shared" si="0"/>
        <v>0.59673671848667842</v>
      </c>
      <c r="AA13" s="35">
        <f t="shared" si="0"/>
        <v>0</v>
      </c>
      <c r="AB13" s="35">
        <f t="shared" si="0"/>
        <v>100</v>
      </c>
    </row>
    <row r="14" spans="1:28">
      <c r="A14" s="64" t="s">
        <v>50</v>
      </c>
      <c r="B14" s="129">
        <f>+T5_９原データ!B14/4*0.9</f>
        <v>260236.57500000001</v>
      </c>
      <c r="C14" s="129">
        <f>+T5_９原データ!C14/4*0.9</f>
        <v>3436.875</v>
      </c>
      <c r="D14" s="129">
        <f>+T5_９原データ!D14/4*0.9</f>
        <v>133348.27499999999</v>
      </c>
      <c r="E14" s="129">
        <f>+T5_９原データ!E14/4*0.9</f>
        <v>73986.525000000009</v>
      </c>
      <c r="F14" s="129">
        <f>+T5_９原データ!F14/4*0.9</f>
        <v>31386.600000000002</v>
      </c>
      <c r="G14" s="129">
        <f>+T5_９原データ!G14/4*0.9</f>
        <v>3308.85</v>
      </c>
      <c r="H14" s="129">
        <f>+T5_９原データ!H14/4*0.9</f>
        <v>121418.325</v>
      </c>
      <c r="I14" s="129">
        <f>+T5_９原データ!I14/4*0.9</f>
        <v>556.875</v>
      </c>
      <c r="J14" s="129">
        <f>+T5_９原データ!J14/4*0.9</f>
        <v>4577.8500000000004</v>
      </c>
      <c r="K14" s="129">
        <f>+T5_９原データ!K14/4*0.9</f>
        <v>0</v>
      </c>
      <c r="L14" s="129">
        <f t="shared" si="1"/>
        <v>632256.74999999988</v>
      </c>
      <c r="M14" s="129">
        <f t="shared" si="2"/>
        <v>395.10000000009313</v>
      </c>
      <c r="N14" s="129">
        <f t="shared" si="3"/>
        <v>6.2451409886826875E-2</v>
      </c>
      <c r="O14" s="129">
        <f>+T5_９原データ!O14/4*0.9</f>
        <v>632651.85</v>
      </c>
      <c r="Q14" s="32" t="s">
        <v>50</v>
      </c>
      <c r="R14" s="50">
        <f t="shared" si="0"/>
        <v>41.159952028981905</v>
      </c>
      <c r="S14" s="35">
        <f t="shared" si="0"/>
        <v>0.54358850261385117</v>
      </c>
      <c r="T14" s="35">
        <f t="shared" si="0"/>
        <v>21.090842446521926</v>
      </c>
      <c r="U14" s="35">
        <f t="shared" si="0"/>
        <v>11.701974712013754</v>
      </c>
      <c r="V14" s="35">
        <f t="shared" si="0"/>
        <v>4.9642174638704937</v>
      </c>
      <c r="W14" s="35">
        <f t="shared" si="0"/>
        <v>0.52333960847393102</v>
      </c>
      <c r="X14" s="35">
        <f t="shared" si="0"/>
        <v>19.203958676597761</v>
      </c>
      <c r="Y14" s="35">
        <f t="shared" si="0"/>
        <v>8.8077351487350686E-2</v>
      </c>
      <c r="Z14" s="35">
        <f t="shared" si="0"/>
        <v>0.72404920943904527</v>
      </c>
      <c r="AA14" s="35">
        <f t="shared" si="0"/>
        <v>0</v>
      </c>
      <c r="AB14" s="35">
        <f t="shared" si="0"/>
        <v>100</v>
      </c>
    </row>
    <row r="15" spans="1:28">
      <c r="A15" s="64" t="s">
        <v>51</v>
      </c>
      <c r="B15" s="129">
        <f>+T5_９原データ!B15/4*0.9</f>
        <v>153434.02499999999</v>
      </c>
      <c r="C15" s="129">
        <f>+T5_９原データ!C15/4*0.9</f>
        <v>3800.9250000000002</v>
      </c>
      <c r="D15" s="129">
        <f>+T5_９原データ!D15/4*0.9</f>
        <v>151224.97500000001</v>
      </c>
      <c r="E15" s="129">
        <f>+T5_９原データ!E15/4*0.9</f>
        <v>87507.675000000003</v>
      </c>
      <c r="F15" s="129">
        <f>+T5_９原データ!F15/4*0.9</f>
        <v>40015.575000000004</v>
      </c>
      <c r="G15" s="129">
        <f>+T5_９原データ!G15/4*0.9</f>
        <v>7736.4000000000005</v>
      </c>
      <c r="H15" s="129">
        <f>+T5_９原データ!H15/4*0.9</f>
        <v>161471.70000000001</v>
      </c>
      <c r="I15" s="129">
        <f>+T5_９原データ!I15/4*0.9</f>
        <v>719.77499999999998</v>
      </c>
      <c r="J15" s="129">
        <f>+T5_９原データ!J15/4*0.9</f>
        <v>13977.9</v>
      </c>
      <c r="K15" s="129">
        <f>+T5_９原データ!K15/4*0.9</f>
        <v>0</v>
      </c>
      <c r="L15" s="129">
        <f t="shared" si="1"/>
        <v>619888.95000000007</v>
      </c>
      <c r="M15" s="129">
        <f t="shared" si="2"/>
        <v>820.34999999997672</v>
      </c>
      <c r="N15" s="129">
        <f t="shared" si="3"/>
        <v>0.13216331703101222</v>
      </c>
      <c r="O15" s="129">
        <f>+T5_９原データ!O15/4*0.9</f>
        <v>620709.30000000005</v>
      </c>
      <c r="Q15" s="32" t="s">
        <v>51</v>
      </c>
      <c r="R15" s="35">
        <f t="shared" si="0"/>
        <v>24.751856764022005</v>
      </c>
      <c r="S15" s="35">
        <f t="shared" si="0"/>
        <v>0.61316224462462188</v>
      </c>
      <c r="T15" s="35">
        <f t="shared" si="0"/>
        <v>24.395494547854092</v>
      </c>
      <c r="U15" s="35">
        <f t="shared" si="0"/>
        <v>14.116669606709396</v>
      </c>
      <c r="V15" s="35">
        <f t="shared" si="0"/>
        <v>6.4552812241611983</v>
      </c>
      <c r="W15" s="35">
        <f t="shared" si="0"/>
        <v>1.2480299898877047</v>
      </c>
      <c r="X15" s="50">
        <f t="shared" si="0"/>
        <v>26.048488200991482</v>
      </c>
      <c r="Y15" s="35">
        <f t="shared" si="0"/>
        <v>0.11611353936862398</v>
      </c>
      <c r="Z15" s="35">
        <f t="shared" si="0"/>
        <v>2.254903882380868</v>
      </c>
      <c r="AA15" s="35">
        <f t="shared" si="0"/>
        <v>0</v>
      </c>
      <c r="AB15" s="35">
        <f t="shared" si="0"/>
        <v>100</v>
      </c>
    </row>
    <row r="16" spans="1:28">
      <c r="A16" s="64" t="s">
        <v>52</v>
      </c>
      <c r="B16" s="129">
        <f>+T5_９原データ!B16/4*0.9</f>
        <v>41401.35</v>
      </c>
      <c r="C16" s="129">
        <f>+T5_９原データ!C16/4*0.9</f>
        <v>1914.075</v>
      </c>
      <c r="D16" s="129">
        <f>+T5_９原データ!D16/4*0.9</f>
        <v>49583.474999999999</v>
      </c>
      <c r="E16" s="129">
        <f>+T5_９原データ!E16/4*0.9</f>
        <v>25094.025000000001</v>
      </c>
      <c r="F16" s="129">
        <f>+T5_９原データ!F16/4*0.9</f>
        <v>7478.7750000000005</v>
      </c>
      <c r="G16" s="129">
        <f>+T5_９原データ!G16/4*0.9</f>
        <v>2675.25</v>
      </c>
      <c r="H16" s="129">
        <f>+T5_９原データ!H16/4*0.9</f>
        <v>33015.15</v>
      </c>
      <c r="I16" s="129">
        <f>+T5_９原データ!I16/4*0.9</f>
        <v>254.92500000000001</v>
      </c>
      <c r="J16" s="129">
        <f>+T5_９原データ!J16/4*0.9</f>
        <v>5828.85</v>
      </c>
      <c r="K16" s="129">
        <f>+T5_９原データ!K16/4*0.9</f>
        <v>0</v>
      </c>
      <c r="L16" s="129">
        <f t="shared" si="1"/>
        <v>167245.87499999997</v>
      </c>
      <c r="M16" s="129">
        <f t="shared" si="2"/>
        <v>2510.3250000000407</v>
      </c>
      <c r="N16" s="129">
        <f t="shared" si="3"/>
        <v>1.47878251280368</v>
      </c>
      <c r="O16" s="129">
        <f>+T5_９原データ!O16/4*0.9</f>
        <v>169756.2</v>
      </c>
      <c r="Q16" s="32" t="s">
        <v>52</v>
      </c>
      <c r="R16" s="44">
        <f t="shared" si="0"/>
        <v>24.754780947512163</v>
      </c>
      <c r="S16" s="35">
        <f t="shared" si="0"/>
        <v>1.1444676886649674</v>
      </c>
      <c r="T16" s="50">
        <f t="shared" si="0"/>
        <v>29.647054075324732</v>
      </c>
      <c r="U16" s="35">
        <f t="shared" si="0"/>
        <v>15.004271405797006</v>
      </c>
      <c r="V16" s="35">
        <f t="shared" si="0"/>
        <v>4.471724638948495</v>
      </c>
      <c r="W16" s="35">
        <f t="shared" si="0"/>
        <v>1.5995910213032163</v>
      </c>
      <c r="X16" s="35">
        <f t="shared" si="0"/>
        <v>19.74048687299463</v>
      </c>
      <c r="Y16" s="35">
        <f t="shared" si="0"/>
        <v>0.15242528403166897</v>
      </c>
      <c r="Z16" s="35">
        <f t="shared" si="0"/>
        <v>3.4851980654231389</v>
      </c>
      <c r="AA16" s="35">
        <f t="shared" si="0"/>
        <v>0</v>
      </c>
      <c r="AB16" s="35">
        <f t="shared" si="0"/>
        <v>100</v>
      </c>
    </row>
    <row r="17" spans="1:28">
      <c r="A17" s="64" t="s">
        <v>53</v>
      </c>
      <c r="B17" s="129">
        <f>+T5_９原データ!B17/4*0.9</f>
        <v>143191.57500000001</v>
      </c>
      <c r="C17" s="129">
        <f>+T5_９原データ!C17/4*0.9</f>
        <v>7632</v>
      </c>
      <c r="D17" s="129">
        <f>+T5_９原データ!D17/4*0.9</f>
        <v>236655.22500000001</v>
      </c>
      <c r="E17" s="129">
        <f>+T5_９原データ!E17/4*0.9</f>
        <v>118293.75</v>
      </c>
      <c r="F17" s="129">
        <f>+T5_９原データ!F17/4*0.9</f>
        <v>37563.974999999999</v>
      </c>
      <c r="G17" s="129">
        <f>+T5_９原データ!G17/4*0.9</f>
        <v>9542.9250000000011</v>
      </c>
      <c r="H17" s="129">
        <f>+T5_９原データ!H17/4*0.9</f>
        <v>144433.35</v>
      </c>
      <c r="I17" s="129">
        <f>+T5_９原データ!I17/4*0.9</f>
        <v>1956.375</v>
      </c>
      <c r="J17" s="129">
        <f>+T5_９原データ!J17/4*0.9</f>
        <v>22355.100000000002</v>
      </c>
      <c r="K17" s="129">
        <f>+T5_９原データ!K17/4*0.9</f>
        <v>0</v>
      </c>
      <c r="L17" s="129">
        <f t="shared" si="1"/>
        <v>721624.27500000002</v>
      </c>
      <c r="M17" s="129">
        <f t="shared" si="2"/>
        <v>2693.4749999999767</v>
      </c>
      <c r="N17" s="129">
        <f t="shared" si="3"/>
        <v>0.3718637296959762</v>
      </c>
      <c r="O17" s="129">
        <f>+T5_９原データ!O17/4*0.9</f>
        <v>724317.75</v>
      </c>
      <c r="Q17" s="32" t="s">
        <v>53</v>
      </c>
      <c r="R17" s="35">
        <f t="shared" si="0"/>
        <v>19.842954285316967</v>
      </c>
      <c r="S17" s="35">
        <f t="shared" si="0"/>
        <v>1.0576140887167356</v>
      </c>
      <c r="T17" s="50">
        <f t="shared" si="0"/>
        <v>32.794798234857055</v>
      </c>
      <c r="U17" s="35">
        <f t="shared" si="0"/>
        <v>16.392706578503059</v>
      </c>
      <c r="V17" s="35">
        <f t="shared" si="0"/>
        <v>5.2054755225633169</v>
      </c>
      <c r="W17" s="35">
        <f t="shared" si="0"/>
        <v>1.3224229464841661</v>
      </c>
      <c r="X17" s="35">
        <f t="shared" si="0"/>
        <v>20.015034832357877</v>
      </c>
      <c r="Y17" s="35">
        <f t="shared" si="0"/>
        <v>0.2711071492155665</v>
      </c>
      <c r="Z17" s="35">
        <f t="shared" si="0"/>
        <v>3.097886361985259</v>
      </c>
      <c r="AA17" s="35">
        <f t="shared" si="0"/>
        <v>0</v>
      </c>
      <c r="AB17" s="35">
        <f t="shared" si="0"/>
        <v>100</v>
      </c>
    </row>
    <row r="18" spans="1:28">
      <c r="A18" s="64">
        <v>1930</v>
      </c>
      <c r="B18" s="129">
        <f>+T5_９原データ!B18/4*0.9</f>
        <v>261314.55000000002</v>
      </c>
      <c r="C18" s="129">
        <f>+T5_９原データ!C18/4*0.9</f>
        <v>8976.8250000000007</v>
      </c>
      <c r="D18" s="129">
        <f>+T5_９原データ!D18/4*0.9</f>
        <v>229267.35</v>
      </c>
      <c r="E18" s="129">
        <f>+T5_９原データ!E18/4*0.9</f>
        <v>136910.70000000001</v>
      </c>
      <c r="F18" s="129">
        <f>+T5_９原データ!F18/4*0.9</f>
        <v>12987.45</v>
      </c>
      <c r="G18" s="129">
        <f>+T5_９原データ!G18/4*0.9</f>
        <v>12102.300000000001</v>
      </c>
      <c r="H18" s="129">
        <f>+T5_９原データ!H18/4*0.9</f>
        <v>125656.875</v>
      </c>
      <c r="I18" s="129">
        <f>+T5_９原データ!I18/4*0.9</f>
        <v>1871.7750000000001</v>
      </c>
      <c r="J18" s="129">
        <f>+T5_９原データ!J18/4*0.9</f>
        <v>23479.200000000001</v>
      </c>
      <c r="K18" s="129">
        <f>+T5_９原データ!K18/4*0.9</f>
        <v>0</v>
      </c>
      <c r="L18" s="129">
        <f t="shared" si="1"/>
        <v>812567.02500000002</v>
      </c>
      <c r="M18" s="129">
        <f t="shared" si="2"/>
        <v>100.80000000004657</v>
      </c>
      <c r="N18" s="129">
        <f t="shared" si="3"/>
        <v>1.2403591836559612E-2</v>
      </c>
      <c r="O18" s="129">
        <f>+T5_９原データ!O18/4*0.9</f>
        <v>812667.82500000007</v>
      </c>
      <c r="Q18" s="32">
        <v>1930</v>
      </c>
      <c r="R18" s="50">
        <f t="shared" si="0"/>
        <v>32.15913788773301</v>
      </c>
      <c r="S18" s="35">
        <f t="shared" si="0"/>
        <v>1.1047488667165641</v>
      </c>
      <c r="T18" s="35">
        <f t="shared" si="0"/>
        <v>28.215192463661694</v>
      </c>
      <c r="U18" s="35">
        <f t="shared" si="0"/>
        <v>16.849157766400872</v>
      </c>
      <c r="V18" s="35">
        <f t="shared" si="0"/>
        <v>1.5983235352185254</v>
      </c>
      <c r="W18" s="35">
        <f t="shared" si="0"/>
        <v>1.4893909828546146</v>
      </c>
      <c r="X18" s="35">
        <f t="shared" si="0"/>
        <v>15.464185862083191</v>
      </c>
      <c r="Y18" s="35">
        <f t="shared" si="0"/>
        <v>0.23035330531656759</v>
      </c>
      <c r="Z18" s="35">
        <f t="shared" si="0"/>
        <v>2.889509330014961</v>
      </c>
      <c r="AA18" s="35">
        <f t="shared" si="0"/>
        <v>0</v>
      </c>
      <c r="AB18" s="35">
        <f t="shared" si="0"/>
        <v>100</v>
      </c>
    </row>
    <row r="19" spans="1:28">
      <c r="A19" s="64">
        <v>1931</v>
      </c>
      <c r="B19" s="129">
        <f>+T5_９原データ!B19/4*0.9</f>
        <v>215576.32500000001</v>
      </c>
      <c r="C19" s="129">
        <f>+T5_９原データ!C19/4*0.9</f>
        <v>2251.35</v>
      </c>
      <c r="D19" s="129">
        <f>+T5_９原データ!D19/4*0.9</f>
        <v>158442.52499999999</v>
      </c>
      <c r="E19" s="129">
        <f>+T5_９原データ!E19/4*0.9</f>
        <v>102161.7</v>
      </c>
      <c r="F19" s="129">
        <f>+T5_９原データ!F19/4*0.9</f>
        <v>25825.725000000002</v>
      </c>
      <c r="G19" s="129">
        <f>+T5_９原データ!G19/4*0.9</f>
        <v>10302.75</v>
      </c>
      <c r="H19" s="129">
        <f>+T5_９原データ!H19/4*0.9</f>
        <v>102360.6</v>
      </c>
      <c r="I19" s="129">
        <f>+T5_９原データ!I19/4*0.9</f>
        <v>3680.7750000000001</v>
      </c>
      <c r="J19" s="129">
        <f>+T5_９原データ!J19/4*0.9</f>
        <v>15435</v>
      </c>
      <c r="K19" s="129">
        <f>+T5_９原データ!K19/4*0.9</f>
        <v>0</v>
      </c>
      <c r="L19" s="129">
        <f t="shared" si="1"/>
        <v>636036.75</v>
      </c>
      <c r="M19" s="129">
        <f t="shared" si="2"/>
        <v>71.550000000046566</v>
      </c>
      <c r="N19" s="129">
        <f t="shared" si="3"/>
        <v>1.1248084642197965E-2</v>
      </c>
      <c r="O19" s="129">
        <f>+T5_９原データ!O19/4*0.9</f>
        <v>636108.30000000005</v>
      </c>
      <c r="Q19" s="32">
        <v>1931</v>
      </c>
      <c r="R19" s="50">
        <f t="shared" si="0"/>
        <v>33.893690105170812</v>
      </c>
      <c r="S19" s="35">
        <f t="shared" si="0"/>
        <v>0.35396539586745573</v>
      </c>
      <c r="T19" s="35">
        <f t="shared" si="0"/>
        <v>24.910907270688369</v>
      </c>
      <c r="U19" s="35">
        <f t="shared" si="0"/>
        <v>16.062232253089149</v>
      </c>
      <c r="V19" s="35">
        <f t="shared" si="0"/>
        <v>4.0604139619290871</v>
      </c>
      <c r="W19" s="35">
        <f t="shared" si="0"/>
        <v>1.6198356462893064</v>
      </c>
      <c r="X19" s="35">
        <f t="shared" si="0"/>
        <v>16.093504031017076</v>
      </c>
      <c r="Y19" s="35">
        <f t="shared" si="0"/>
        <v>0.57870476823862782</v>
      </c>
      <c r="Z19" s="35">
        <f t="shared" si="0"/>
        <v>2.4267465677101208</v>
      </c>
      <c r="AA19" s="35">
        <f t="shared" si="0"/>
        <v>0</v>
      </c>
      <c r="AB19" s="35">
        <f t="shared" si="0"/>
        <v>100</v>
      </c>
    </row>
    <row r="20" spans="1:28">
      <c r="A20" s="64">
        <v>1932</v>
      </c>
      <c r="B20" s="129">
        <f>+T5_９原データ!B20/4*0.9</f>
        <v>97519.275000000009</v>
      </c>
      <c r="C20" s="129">
        <f>+T5_９原データ!C20/4*0.9</f>
        <v>1563.5250000000001</v>
      </c>
      <c r="D20" s="129">
        <f>+T5_９原データ!D20/4*0.9</f>
        <v>111890.47500000001</v>
      </c>
      <c r="E20" s="129">
        <f>+T5_９原データ!E20/4*0.9</f>
        <v>94148.775000000009</v>
      </c>
      <c r="F20" s="129">
        <f>+T5_９原データ!F20/4*0.9</f>
        <v>18047.475000000002</v>
      </c>
      <c r="G20" s="129">
        <f>+T5_９原データ!G20/4*0.9</f>
        <v>7865.7750000000005</v>
      </c>
      <c r="H20" s="129">
        <f>+T5_９原データ!H20/4*0.9</f>
        <v>100571.85</v>
      </c>
      <c r="I20" s="129">
        <f>+T5_９原データ!I20/4*0.9</f>
        <v>3930.75</v>
      </c>
      <c r="J20" s="129">
        <f>+T5_９原データ!J20/4*0.9</f>
        <v>15178.275</v>
      </c>
      <c r="K20" s="129">
        <f>+T5_９原データ!K20/4*0.9</f>
        <v>0</v>
      </c>
      <c r="L20" s="129">
        <f t="shared" si="1"/>
        <v>450716.17500000005</v>
      </c>
      <c r="M20" s="129">
        <f t="shared" si="2"/>
        <v>123.07499999995343</v>
      </c>
      <c r="N20" s="129">
        <f t="shared" si="3"/>
        <v>2.7299087202357256E-2</v>
      </c>
      <c r="O20" s="129">
        <f>+T5_９原データ!O20/4*0.9</f>
        <v>450839.25</v>
      </c>
      <c r="Q20" s="32">
        <v>1932</v>
      </c>
      <c r="R20" s="35">
        <f t="shared" si="0"/>
        <v>21.636515485604662</v>
      </c>
      <c r="S20" s="35">
        <f t="shared" si="0"/>
        <v>0.34689791197309477</v>
      </c>
      <c r="T20" s="50">
        <f t="shared" si="0"/>
        <v>24.825040947332319</v>
      </c>
      <c r="U20" s="35">
        <f t="shared" si="0"/>
        <v>20.888705624997815</v>
      </c>
      <c r="V20" s="35">
        <f t="shared" si="0"/>
        <v>4.0041773517446986</v>
      </c>
      <c r="W20" s="35">
        <f t="shared" si="0"/>
        <v>1.745172557874143</v>
      </c>
      <c r="X20" s="35">
        <f t="shared" si="0"/>
        <v>22.313787607023421</v>
      </c>
      <c r="Y20" s="35">
        <f t="shared" si="0"/>
        <v>0.87211203369836898</v>
      </c>
      <c r="Z20" s="35">
        <f t="shared" si="0"/>
        <v>3.3675904797514749</v>
      </c>
      <c r="AA20" s="35">
        <f t="shared" si="0"/>
        <v>0</v>
      </c>
      <c r="AB20" s="35">
        <f t="shared" si="0"/>
        <v>100</v>
      </c>
    </row>
    <row r="21" spans="1:28">
      <c r="A21" s="64">
        <v>1933</v>
      </c>
      <c r="B21" s="129">
        <f>+T5_９原データ!B21/4*0.9</f>
        <v>73423.125</v>
      </c>
      <c r="C21" s="129">
        <f>+T5_９原データ!C21/4*0.9</f>
        <v>1895.175</v>
      </c>
      <c r="D21" s="129">
        <f>+T5_９原データ!D21/4*0.9</f>
        <v>101089.35</v>
      </c>
      <c r="E21" s="129">
        <f>+T5_９原データ!E21/4*0.9</f>
        <v>68519.025000000009</v>
      </c>
      <c r="F21" s="129">
        <f>+T5_９原データ!F21/4*0.9</f>
        <v>13749.300000000001</v>
      </c>
      <c r="G21" s="129">
        <f>+T5_９原データ!G21/4*0.9</f>
        <v>9308.9250000000011</v>
      </c>
      <c r="H21" s="129">
        <f>+T5_９原データ!H21/4*0.9</f>
        <v>106632</v>
      </c>
      <c r="I21" s="129">
        <f>+T5_９原データ!I21/4*0.9</f>
        <v>3772.35</v>
      </c>
      <c r="J21" s="129">
        <f>+T5_９原データ!J21/4*0.9</f>
        <v>9417.8250000000007</v>
      </c>
      <c r="K21" s="129">
        <f>+T5_９原データ!K21/4*0.9</f>
        <v>0</v>
      </c>
      <c r="L21" s="129">
        <f t="shared" si="1"/>
        <v>387807.07500000001</v>
      </c>
      <c r="M21" s="129">
        <f t="shared" si="2"/>
        <v>861.97499999997672</v>
      </c>
      <c r="N21" s="129">
        <f t="shared" si="3"/>
        <v>0.22177608430616658</v>
      </c>
      <c r="O21" s="129">
        <f>+T5_９原データ!O21/4*0.9</f>
        <v>388669.05</v>
      </c>
      <c r="Q21" s="32">
        <v>1933</v>
      </c>
      <c r="R21" s="35">
        <f t="shared" si="0"/>
        <v>18.932899818808103</v>
      </c>
      <c r="S21" s="35">
        <f t="shared" si="0"/>
        <v>0.48869015605246502</v>
      </c>
      <c r="T21" s="35">
        <f t="shared" si="0"/>
        <v>26.066917422793278</v>
      </c>
      <c r="U21" s="35">
        <f t="shared" si="0"/>
        <v>17.668327737445225</v>
      </c>
      <c r="V21" s="35">
        <f t="shared" si="0"/>
        <v>3.545396896124188</v>
      </c>
      <c r="W21" s="35">
        <f t="shared" si="0"/>
        <v>2.400401024143255</v>
      </c>
      <c r="X21" s="50">
        <f t="shared" si="0"/>
        <v>27.496146118530714</v>
      </c>
      <c r="Y21" s="35">
        <f t="shared" si="0"/>
        <v>0.97273882896540753</v>
      </c>
      <c r="Z21" s="35">
        <f t="shared" si="0"/>
        <v>2.4284819971373652</v>
      </c>
      <c r="AA21" s="35">
        <f t="shared" si="0"/>
        <v>0</v>
      </c>
      <c r="AB21" s="35">
        <f t="shared" si="0"/>
        <v>100</v>
      </c>
    </row>
    <row r="22" spans="1:28">
      <c r="A22" s="64">
        <v>1934</v>
      </c>
      <c r="B22" s="129">
        <f>+T5_９原データ!B22/4*0.9</f>
        <v>53273.25</v>
      </c>
      <c r="C22" s="129">
        <f>+T5_９原データ!C22/4*0.9</f>
        <v>1783.125</v>
      </c>
      <c r="D22" s="129">
        <f>+T5_９原データ!D22/4*0.9</f>
        <v>113855.625</v>
      </c>
      <c r="E22" s="129">
        <f>+T5_９原データ!E22/4*0.9</f>
        <v>54853.200000000004</v>
      </c>
      <c r="F22" s="129">
        <f>+T5_９原データ!F22/4*0.9</f>
        <v>12037.050000000001</v>
      </c>
      <c r="G22" s="129">
        <f>+T5_９原データ!G22/4*0.9</f>
        <v>12688.425000000001</v>
      </c>
      <c r="H22" s="129">
        <f>+T5_９原データ!H22/4*0.9</f>
        <v>63767.25</v>
      </c>
      <c r="I22" s="129">
        <f>+T5_９原データ!I22/4*0.9</f>
        <v>5563.35</v>
      </c>
      <c r="J22" s="129">
        <f>+T5_９原データ!J22/4*0.9</f>
        <v>9908.7749999999996</v>
      </c>
      <c r="K22" s="129">
        <f>+T5_９原データ!K22/4*0.9</f>
        <v>0</v>
      </c>
      <c r="L22" s="129">
        <f t="shared" si="1"/>
        <v>327730.05</v>
      </c>
      <c r="M22" s="129">
        <f t="shared" si="2"/>
        <v>297.90000000002328</v>
      </c>
      <c r="N22" s="129">
        <f t="shared" si="3"/>
        <v>9.0815432038648919E-2</v>
      </c>
      <c r="O22" s="129">
        <f>+T5_９原データ!O22/4*0.9</f>
        <v>328027.95</v>
      </c>
      <c r="Q22" s="32">
        <v>1934</v>
      </c>
      <c r="R22" s="35">
        <f t="shared" si="0"/>
        <v>16.255222857958859</v>
      </c>
      <c r="S22" s="35">
        <f t="shared" si="0"/>
        <v>0.54408346137316366</v>
      </c>
      <c r="T22" s="50">
        <f t="shared" si="0"/>
        <v>34.740673002063744</v>
      </c>
      <c r="U22" s="35">
        <f t="shared" si="0"/>
        <v>16.737311699064524</v>
      </c>
      <c r="V22" s="35">
        <f t="shared" si="0"/>
        <v>3.6728551440430932</v>
      </c>
      <c r="W22" s="35">
        <f t="shared" si="0"/>
        <v>3.8716086608475488</v>
      </c>
      <c r="X22" s="35">
        <f t="shared" si="0"/>
        <v>19.457248427478653</v>
      </c>
      <c r="Y22" s="35">
        <f t="shared" si="0"/>
        <v>1.6975403994842708</v>
      </c>
      <c r="Z22" s="35">
        <f t="shared" si="0"/>
        <v>3.0234563476861522</v>
      </c>
      <c r="AA22" s="35">
        <f t="shared" si="0"/>
        <v>0</v>
      </c>
      <c r="AB22" s="35">
        <f t="shared" si="0"/>
        <v>100</v>
      </c>
    </row>
    <row r="23" spans="1:28">
      <c r="A23" s="64">
        <v>1935</v>
      </c>
      <c r="B23" s="129">
        <f>+T5_９原データ!B23/4*0.9</f>
        <v>54228.6</v>
      </c>
      <c r="C23" s="129">
        <f>+T5_９原データ!C23/4*0.9</f>
        <v>1648.3500000000001</v>
      </c>
      <c r="D23" s="129">
        <f>+T5_９原データ!D23/4*0.9</f>
        <v>105852.375</v>
      </c>
      <c r="E23" s="129">
        <f>+T5_９原データ!E23/4*0.9</f>
        <v>42296.4</v>
      </c>
      <c r="F23" s="129">
        <f>+T5_９原データ!F23/4*0.9</f>
        <v>10477.575000000001</v>
      </c>
      <c r="G23" s="129">
        <f>+T5_９原データ!G23/4*0.9</f>
        <v>8157.8249999999998</v>
      </c>
      <c r="H23" s="129">
        <f>+T5_９原データ!H23/4*0.9</f>
        <v>54330.525000000001</v>
      </c>
      <c r="I23" s="129">
        <f>+T5_９原データ!I23/4*0.9</f>
        <v>5643.2250000000004</v>
      </c>
      <c r="J23" s="129">
        <f>+T5_９原データ!J23/4*0.9</f>
        <v>5274.9000000000005</v>
      </c>
      <c r="K23" s="129">
        <f>+T5_９原データ!K23/4*0.9</f>
        <v>0</v>
      </c>
      <c r="L23" s="129">
        <f t="shared" si="1"/>
        <v>287909.77500000002</v>
      </c>
      <c r="M23" s="129">
        <f t="shared" si="2"/>
        <v>194.625</v>
      </c>
      <c r="N23" s="129">
        <f t="shared" si="3"/>
        <v>6.7553636806657588E-2</v>
      </c>
      <c r="O23" s="129">
        <f>+T5_９原データ!O23/4*0.9</f>
        <v>288104.40000000002</v>
      </c>
      <c r="Q23" s="32">
        <v>1935</v>
      </c>
      <c r="R23" s="35">
        <f t="shared" si="0"/>
        <v>18.835275738727521</v>
      </c>
      <c r="S23" s="35">
        <f t="shared" si="0"/>
        <v>0.57252311075579143</v>
      </c>
      <c r="T23" s="50">
        <f t="shared" si="0"/>
        <v>36.76581491545398</v>
      </c>
      <c r="U23" s="35">
        <f t="shared" si="0"/>
        <v>14.6908523685936</v>
      </c>
      <c r="V23" s="35">
        <f t="shared" si="0"/>
        <v>3.6391869640410786</v>
      </c>
      <c r="W23" s="35">
        <f t="shared" si="0"/>
        <v>2.8334657967066241</v>
      </c>
      <c r="X23" s="35">
        <f t="shared" si="0"/>
        <v>18.870677454421266</v>
      </c>
      <c r="Y23" s="35">
        <f t="shared" si="0"/>
        <v>1.960067177295387</v>
      </c>
      <c r="Z23" s="35">
        <f t="shared" si="0"/>
        <v>1.8321364740047468</v>
      </c>
      <c r="AA23" s="35">
        <f t="shared" si="0"/>
        <v>0</v>
      </c>
      <c r="AB23" s="35">
        <f t="shared" si="0"/>
        <v>100</v>
      </c>
    </row>
    <row r="24" spans="1:28">
      <c r="A24" s="64">
        <v>1936</v>
      </c>
      <c r="B24" s="129">
        <f>+T5_９原データ!B24/4*0.9</f>
        <v>28419.975000000002</v>
      </c>
      <c r="C24" s="129">
        <f>+T5_９原データ!C24/4*0.9</f>
        <v>1002.825</v>
      </c>
      <c r="D24" s="129">
        <f>+T5_９原データ!D24/4*0.9</f>
        <v>93100.05</v>
      </c>
      <c r="E24" s="129">
        <f>+T5_９原データ!E24/4*0.9</f>
        <v>36547.875</v>
      </c>
      <c r="F24" s="129">
        <f>+T5_９原データ!F24/4*0.9</f>
        <v>9407.9250000000011</v>
      </c>
      <c r="G24" s="129">
        <f>+T5_９原データ!G24/4*0.9</f>
        <v>8571.15</v>
      </c>
      <c r="H24" s="129">
        <f>+T5_９原データ!H24/4*0.9</f>
        <v>58291.425000000003</v>
      </c>
      <c r="I24" s="129">
        <f>+T5_９原データ!I24/4*0.9</f>
        <v>4674.6000000000004</v>
      </c>
      <c r="J24" s="129">
        <f>+T5_９原データ!J24/4*0.9</f>
        <v>3103.2000000000003</v>
      </c>
      <c r="K24" s="129">
        <f>+T5_９原データ!K24/4*0.9</f>
        <v>0</v>
      </c>
      <c r="L24" s="129">
        <f t="shared" si="1"/>
        <v>243119.02499999999</v>
      </c>
      <c r="M24" s="129">
        <f t="shared" si="2"/>
        <v>204.52500000002328</v>
      </c>
      <c r="N24" s="129">
        <f t="shared" si="3"/>
        <v>8.4054749324520076E-2</v>
      </c>
      <c r="O24" s="129">
        <f>+T5_９原データ!O24/4*0.9</f>
        <v>243323.55000000002</v>
      </c>
      <c r="Q24" s="32">
        <v>1936</v>
      </c>
      <c r="R24" s="35">
        <f t="shared" si="0"/>
        <v>11.689737156522408</v>
      </c>
      <c r="S24" s="35">
        <f t="shared" si="0"/>
        <v>0.41248314482998605</v>
      </c>
      <c r="T24" s="50">
        <f t="shared" si="0"/>
        <v>38.294020799071568</v>
      </c>
      <c r="U24" s="35">
        <f t="shared" si="0"/>
        <v>15.032914433578368</v>
      </c>
      <c r="V24" s="35">
        <f t="shared" si="0"/>
        <v>3.8696786481436414</v>
      </c>
      <c r="W24" s="35">
        <f t="shared" si="0"/>
        <v>3.5254953823543835</v>
      </c>
      <c r="X24" s="35">
        <f t="shared" si="0"/>
        <v>23.976496697450973</v>
      </c>
      <c r="Y24" s="35">
        <f t="shared" si="0"/>
        <v>1.9227619064365697</v>
      </c>
      <c r="Z24" s="35">
        <f t="shared" si="0"/>
        <v>1.2764118316121087</v>
      </c>
      <c r="AA24" s="35">
        <f t="shared" si="0"/>
        <v>0</v>
      </c>
      <c r="AB24" s="35">
        <f t="shared" si="0"/>
        <v>100</v>
      </c>
    </row>
    <row r="25" spans="1:28">
      <c r="A25" s="64">
        <v>1937</v>
      </c>
      <c r="B25" s="129">
        <f>+T5_９原データ!B25/4*0.9</f>
        <v>62536.724999999999</v>
      </c>
      <c r="C25" s="129">
        <f>+T5_９原データ!C25/4*0.9</f>
        <v>1414.125</v>
      </c>
      <c r="D25" s="129">
        <f>+T5_９原データ!D25/4*0.9</f>
        <v>112887.675</v>
      </c>
      <c r="E25" s="129">
        <f>+T5_９原データ!E25/4*0.9</f>
        <v>30785.850000000002</v>
      </c>
      <c r="F25" s="129">
        <f>+T5_９原データ!F25/4*0.9</f>
        <v>8256.8250000000007</v>
      </c>
      <c r="G25" s="129">
        <f>+T5_９原データ!G25/4*0.9</f>
        <v>8802.9</v>
      </c>
      <c r="H25" s="129">
        <f>+T5_９原データ!H25/4*0.9</f>
        <v>57861.9</v>
      </c>
      <c r="I25" s="129">
        <f>+T5_９原データ!I25/4*0.9</f>
        <v>8943.75</v>
      </c>
      <c r="J25" s="129">
        <f>+T5_９原データ!J25/4*0.9</f>
        <v>3462.75</v>
      </c>
      <c r="K25" s="129">
        <f>+T5_９原データ!K25/4*0.9</f>
        <v>0</v>
      </c>
      <c r="L25" s="129">
        <f t="shared" si="1"/>
        <v>294952.5</v>
      </c>
      <c r="M25" s="129">
        <f t="shared" si="2"/>
        <v>141.29999999998836</v>
      </c>
      <c r="N25" s="129">
        <f t="shared" si="3"/>
        <v>4.7883079888492532E-2</v>
      </c>
      <c r="O25" s="129">
        <f>+T5_９原データ!O25/4*0.9</f>
        <v>295093.8</v>
      </c>
      <c r="Q25" s="32">
        <v>1937</v>
      </c>
      <c r="R25" s="35">
        <f t="shared" si="0"/>
        <v>21.202303760775042</v>
      </c>
      <c r="S25" s="35">
        <f t="shared" si="0"/>
        <v>0.47944160500419558</v>
      </c>
      <c r="T25" s="50">
        <f t="shared" si="0"/>
        <v>38.273171103821802</v>
      </c>
      <c r="U25" s="35">
        <f t="shared" si="0"/>
        <v>10.437561980318865</v>
      </c>
      <c r="V25" s="35">
        <f t="shared" si="0"/>
        <v>2.7993744755511485</v>
      </c>
      <c r="W25" s="35">
        <f t="shared" si="0"/>
        <v>2.9845144557174459</v>
      </c>
      <c r="X25" s="35">
        <f t="shared" si="0"/>
        <v>19.61736211762911</v>
      </c>
      <c r="Y25" s="35">
        <f t="shared" si="0"/>
        <v>3.0322679075444352</v>
      </c>
      <c r="Z25" s="35">
        <f t="shared" si="0"/>
        <v>1.1740025936379586</v>
      </c>
      <c r="AA25" s="35">
        <f t="shared" si="0"/>
        <v>0</v>
      </c>
      <c r="AB25" s="35">
        <f t="shared" si="0"/>
        <v>100</v>
      </c>
    </row>
    <row r="26" spans="1:28">
      <c r="A26" s="64">
        <v>1938</v>
      </c>
      <c r="B26" s="129">
        <f>+T5_９原データ!B26/4*0.9</f>
        <v>70720.650000000009</v>
      </c>
      <c r="C26" s="129">
        <f>+T5_９原データ!C26/4*0.9</f>
        <v>3296.4749999999999</v>
      </c>
      <c r="D26" s="129">
        <f>+T5_９原データ!D26/4*0.9</f>
        <v>64932.525000000001</v>
      </c>
      <c r="E26" s="129">
        <f>+T5_９原データ!E26/4*0.9</f>
        <v>20339.55</v>
      </c>
      <c r="F26" s="129">
        <f>+T5_９原データ!F26/4*0.9</f>
        <v>2467.5750000000003</v>
      </c>
      <c r="G26" s="129">
        <f>+T5_９原データ!G26/4*0.9</f>
        <v>9410.4</v>
      </c>
      <c r="H26" s="129">
        <f>+T5_９原データ!H26/4*0.9</f>
        <v>43598.025000000001</v>
      </c>
      <c r="I26" s="129">
        <f>+T5_９原データ!I26/4*0.9</f>
        <v>11198.025</v>
      </c>
      <c r="J26" s="129">
        <f>+T5_９原データ!J26/4*0.9</f>
        <v>3616.2000000000003</v>
      </c>
      <c r="K26" s="129">
        <f>+T5_９原データ!K26/4*0.9</f>
        <v>0</v>
      </c>
      <c r="L26" s="129">
        <f t="shared" si="1"/>
        <v>229579.42500000002</v>
      </c>
      <c r="M26" s="129">
        <f t="shared" si="2"/>
        <v>231.52499999999418</v>
      </c>
      <c r="N26" s="129">
        <f t="shared" si="3"/>
        <v>0.10074585218850284</v>
      </c>
      <c r="O26" s="129">
        <f>+T5_９原データ!O26/4*0.9</f>
        <v>229810.95</v>
      </c>
      <c r="Q26" s="32">
        <v>1938</v>
      </c>
      <c r="R26" s="50">
        <f t="shared" si="0"/>
        <v>30.804437287879782</v>
      </c>
      <c r="S26" s="35">
        <f t="shared" si="0"/>
        <v>1.4358756234362029</v>
      </c>
      <c r="T26" s="35">
        <f t="shared" si="0"/>
        <v>28.283250992548652</v>
      </c>
      <c r="U26" s="35">
        <f t="shared" si="0"/>
        <v>8.859482943647933</v>
      </c>
      <c r="V26" s="35">
        <f t="shared" si="0"/>
        <v>1.0748241049911158</v>
      </c>
      <c r="W26" s="35">
        <f t="shared" si="0"/>
        <v>4.0989735905123021</v>
      </c>
      <c r="X26" s="35">
        <f t="shared" si="0"/>
        <v>18.990388620408819</v>
      </c>
      <c r="Y26" s="35">
        <f t="shared" si="0"/>
        <v>4.8776256844445003</v>
      </c>
      <c r="Z26" s="35">
        <f t="shared" si="0"/>
        <v>1.5751411521306842</v>
      </c>
      <c r="AA26" s="35">
        <f t="shared" si="0"/>
        <v>0</v>
      </c>
      <c r="AB26" s="35">
        <f t="shared" si="0"/>
        <v>100</v>
      </c>
    </row>
    <row r="27" spans="1:28">
      <c r="A27" s="64">
        <v>1939</v>
      </c>
      <c r="B27" s="129">
        <f>+T5_９原データ!B27/4*0.9</f>
        <v>16233.525</v>
      </c>
      <c r="C27" s="129">
        <f>+T5_９原データ!C27/4*0.9</f>
        <v>1382.175</v>
      </c>
      <c r="D27" s="129">
        <f>+T5_９原データ!D27/4*0.9</f>
        <v>35490.15</v>
      </c>
      <c r="E27" s="129">
        <f>+T5_９原データ!E27/4*0.9</f>
        <v>8129.4750000000004</v>
      </c>
      <c r="F27" s="129">
        <f>+T5_９原データ!F27/4*0.9</f>
        <v>2010.6000000000001</v>
      </c>
      <c r="G27" s="129">
        <f>+T5_９原データ!G27/4*0.9</f>
        <v>6928.6500000000005</v>
      </c>
      <c r="H27" s="129">
        <f>+T5_９原データ!H27/4*0.9</f>
        <v>27400.5</v>
      </c>
      <c r="I27" s="129">
        <f>+T5_９原データ!I27/4*0.9</f>
        <v>3194.7750000000001</v>
      </c>
      <c r="J27" s="129">
        <f>+T5_９原データ!J27/4*0.9</f>
        <v>2467.35</v>
      </c>
      <c r="K27" s="129">
        <f>+T5_９原データ!K27/4*0.9</f>
        <v>0</v>
      </c>
      <c r="L27" s="129">
        <f t="shared" si="1"/>
        <v>103237.2</v>
      </c>
      <c r="M27" s="129">
        <f t="shared" si="2"/>
        <v>617.17500000000291</v>
      </c>
      <c r="N27" s="129">
        <f t="shared" si="3"/>
        <v>0.59426962032172737</v>
      </c>
      <c r="O27" s="129">
        <f>+T5_９原データ!O27/4*0.9</f>
        <v>103854.375</v>
      </c>
      <c r="Q27" s="32">
        <v>1939</v>
      </c>
      <c r="R27" s="35">
        <f t="shared" si="0"/>
        <v>15.724491752972765</v>
      </c>
      <c r="S27" s="35">
        <f t="shared" si="0"/>
        <v>1.3388342574188372</v>
      </c>
      <c r="T27" s="50">
        <f t="shared" si="0"/>
        <v>34.377288419290721</v>
      </c>
      <c r="U27" s="35">
        <f t="shared" si="0"/>
        <v>7.8745597517174053</v>
      </c>
      <c r="V27" s="35">
        <f t="shared" si="0"/>
        <v>1.9475537887505667</v>
      </c>
      <c r="W27" s="35">
        <f t="shared" si="0"/>
        <v>6.7113889179481827</v>
      </c>
      <c r="X27" s="35">
        <f t="shared" si="0"/>
        <v>26.541304878474037</v>
      </c>
      <c r="Y27" s="35">
        <f t="shared" si="0"/>
        <v>3.0945967151375671</v>
      </c>
      <c r="Z27" s="35">
        <f t="shared" si="0"/>
        <v>2.3899815182899187</v>
      </c>
      <c r="AA27" s="35">
        <f t="shared" si="0"/>
        <v>0</v>
      </c>
      <c r="AB27" s="35">
        <f t="shared" si="0"/>
        <v>100</v>
      </c>
    </row>
    <row r="28" spans="1:28">
      <c r="A28" s="64">
        <v>1940</v>
      </c>
      <c r="B28" s="129">
        <f>+T5_９原データ!B28/4*0.9</f>
        <v>69224.400000000009</v>
      </c>
      <c r="C28" s="129">
        <f>+T5_９原データ!C28/4*0.9</f>
        <v>2287.125</v>
      </c>
      <c r="D28" s="129">
        <f>+T5_９原データ!D28/4*0.9</f>
        <v>77204.025000000009</v>
      </c>
      <c r="E28" s="129">
        <f>+T5_９原データ!E28/4*0.9</f>
        <v>31712.850000000002</v>
      </c>
      <c r="F28" s="129">
        <f>+T5_９原データ!F28/4*0.9</f>
        <v>4279.7250000000004</v>
      </c>
      <c r="G28" s="129">
        <f>+T5_９原データ!G28/4*0.9</f>
        <v>7948.125</v>
      </c>
      <c r="H28" s="129">
        <f>+T5_９原データ!H28/4*0.9</f>
        <v>37630.575000000004</v>
      </c>
      <c r="I28" s="129">
        <f>+T5_９原データ!I28/4*0.9</f>
        <v>4965.3</v>
      </c>
      <c r="J28" s="129">
        <f>+T5_９原データ!J28/4*0.9</f>
        <v>3597.3</v>
      </c>
      <c r="K28" s="129">
        <f>+T5_９原データ!K28/4*0.9</f>
        <v>0</v>
      </c>
      <c r="L28" s="129">
        <f t="shared" si="1"/>
        <v>238849.42500000002</v>
      </c>
      <c r="M28" s="129">
        <f t="shared" si="2"/>
        <v>894.82499999998254</v>
      </c>
      <c r="N28" s="129">
        <f t="shared" si="3"/>
        <v>0.37324148545793384</v>
      </c>
      <c r="O28" s="129">
        <f>+T5_９原データ!O28/4*0.9</f>
        <v>239744.25</v>
      </c>
      <c r="Q28" s="32">
        <v>1940</v>
      </c>
      <c r="R28" s="35">
        <f t="shared" si="0"/>
        <v>28.982443646242817</v>
      </c>
      <c r="S28" s="35">
        <f t="shared" si="0"/>
        <v>0.95755934936833098</v>
      </c>
      <c r="T28" s="50">
        <f t="shared" ref="T28:AB28" si="4">+D28/$L28*100</f>
        <v>32.323303688087172</v>
      </c>
      <c r="U28" s="35">
        <f t="shared" si="4"/>
        <v>13.277339897301408</v>
      </c>
      <c r="V28" s="35">
        <f t="shared" si="4"/>
        <v>1.7918087933433375</v>
      </c>
      <c r="W28" s="35">
        <f t="shared" si="4"/>
        <v>3.3276718166685972</v>
      </c>
      <c r="X28" s="35">
        <f t="shared" si="4"/>
        <v>15.754936399784093</v>
      </c>
      <c r="Y28" s="35">
        <f t="shared" si="4"/>
        <v>2.0788410941328412</v>
      </c>
      <c r="Z28" s="35">
        <f t="shared" si="4"/>
        <v>1.5060953150714094</v>
      </c>
      <c r="AA28" s="35">
        <f t="shared" si="4"/>
        <v>0</v>
      </c>
      <c r="AB28" s="35">
        <f t="shared" si="4"/>
        <v>100</v>
      </c>
    </row>
    <row r="29" spans="1:28">
      <c r="A29" s="171">
        <v>1941</v>
      </c>
      <c r="B29" s="172">
        <v>66400.303584905661</v>
      </c>
      <c r="C29" s="172">
        <v>2696.9094339622643</v>
      </c>
      <c r="D29" s="172">
        <v>50006.003773584911</v>
      </c>
      <c r="E29" s="172">
        <v>11806.301886792453</v>
      </c>
      <c r="F29" s="172">
        <v>696.39622641509436</v>
      </c>
      <c r="G29" s="172">
        <v>1877.21320754717</v>
      </c>
      <c r="H29" s="172">
        <v>28325.581132075473</v>
      </c>
      <c r="I29" s="172">
        <v>3215.9020754716985</v>
      </c>
      <c r="J29" s="172">
        <v>1940.3660377358492</v>
      </c>
      <c r="K29" s="172">
        <v>60.113207547169814</v>
      </c>
      <c r="L29" s="172">
        <v>167025.09056603778</v>
      </c>
      <c r="M29" s="172"/>
      <c r="N29" s="172"/>
      <c r="O29" s="172">
        <v>167019.79245283021</v>
      </c>
      <c r="Q29" s="33"/>
      <c r="R29" s="28"/>
      <c r="S29" s="28"/>
      <c r="T29" s="173"/>
      <c r="U29" s="28"/>
      <c r="V29" s="28"/>
      <c r="W29" s="28"/>
      <c r="X29" s="28"/>
      <c r="Y29" s="28"/>
      <c r="Z29" s="28"/>
      <c r="AA29" s="28"/>
      <c r="AB29" s="28"/>
    </row>
    <row r="30" spans="1:28">
      <c r="A30" s="171">
        <v>1942</v>
      </c>
      <c r="B30" s="172">
        <v>9125.2188679245282</v>
      </c>
      <c r="C30" s="172">
        <v>1886.1792452830191</v>
      </c>
      <c r="D30" s="172">
        <v>18029.372264150945</v>
      </c>
      <c r="E30" s="172">
        <v>3518.2188679245287</v>
      </c>
      <c r="F30" s="172">
        <v>382.07547169811323</v>
      </c>
      <c r="G30" s="172">
        <v>2735.8132075471699</v>
      </c>
      <c r="H30" s="172">
        <v>24976.511320754715</v>
      </c>
      <c r="I30" s="172">
        <v>253.67603773584906</v>
      </c>
      <c r="J30" s="172">
        <v>3554.373396226415</v>
      </c>
      <c r="K30" s="172">
        <v>5.2641509433962268</v>
      </c>
      <c r="L30" s="172">
        <v>64466.702830188682</v>
      </c>
      <c r="M30" s="172"/>
      <c r="N30" s="172"/>
      <c r="O30" s="172">
        <v>60078.396226415098</v>
      </c>
      <c r="Q30" s="33"/>
      <c r="R30" s="28"/>
      <c r="S30" s="28"/>
      <c r="T30" s="173"/>
      <c r="U30" s="28"/>
      <c r="V30" s="28"/>
      <c r="W30" s="28"/>
      <c r="X30" s="28"/>
      <c r="Y30" s="28"/>
      <c r="Z30" s="28"/>
      <c r="AA30" s="28"/>
      <c r="AB30" s="28"/>
    </row>
    <row r="31" spans="1:28">
      <c r="A31" s="171">
        <v>1943</v>
      </c>
      <c r="B31" s="172">
        <v>8073.0849056603774</v>
      </c>
      <c r="C31" s="172">
        <v>3103.0624528301887</v>
      </c>
      <c r="D31" s="172">
        <v>16188.075849056604</v>
      </c>
      <c r="E31" s="172">
        <v>3552.8433962264157</v>
      </c>
      <c r="F31" s="172">
        <v>193.34716981132078</v>
      </c>
      <c r="G31" s="172">
        <v>1590.2150943396225</v>
      </c>
      <c r="H31" s="172">
        <v>24011.354716981132</v>
      </c>
      <c r="I31" s="172">
        <v>819.25471698113222</v>
      </c>
      <c r="J31" s="172">
        <v>889.35283018867926</v>
      </c>
      <c r="K31" s="172">
        <v>0</v>
      </c>
      <c r="L31" s="172">
        <v>58420.591132075468</v>
      </c>
      <c r="M31" s="172"/>
      <c r="N31" s="172"/>
      <c r="O31" s="172">
        <v>58314.905660377357</v>
      </c>
      <c r="Q31" s="33"/>
      <c r="R31" s="28"/>
      <c r="S31" s="28"/>
      <c r="T31" s="173"/>
      <c r="U31" s="28"/>
      <c r="V31" s="28"/>
      <c r="W31" s="28"/>
      <c r="X31" s="28"/>
      <c r="Y31" s="28"/>
      <c r="Z31" s="28"/>
      <c r="AA31" s="28"/>
      <c r="AB31" s="28"/>
    </row>
    <row r="32" spans="1:28">
      <c r="A32" s="171">
        <v>1944</v>
      </c>
      <c r="B32" s="172">
        <v>20626.132075471698</v>
      </c>
      <c r="C32" s="172"/>
      <c r="D32" s="172">
        <v>54910.918867924527</v>
      </c>
      <c r="E32" s="172">
        <v>6227.949056603773</v>
      </c>
      <c r="F32" s="172">
        <v>0</v>
      </c>
      <c r="G32" s="172">
        <v>4772.3773584905666</v>
      </c>
      <c r="H32" s="172">
        <v>15684.028301886794</v>
      </c>
      <c r="I32" s="172">
        <v>187.57358490566037</v>
      </c>
      <c r="J32" s="172">
        <v>8314.4716981132078</v>
      </c>
      <c r="K32" s="172">
        <v>288</v>
      </c>
      <c r="L32" s="172">
        <v>111011.45094339624</v>
      </c>
      <c r="M32" s="172"/>
      <c r="N32" s="172"/>
      <c r="O32" s="172">
        <v>111238.30188679245</v>
      </c>
      <c r="Q32" s="33"/>
      <c r="R32" s="28"/>
      <c r="S32" s="28"/>
      <c r="T32" s="173"/>
      <c r="U32" s="28"/>
      <c r="V32" s="28"/>
      <c r="W32" s="28"/>
      <c r="X32" s="28"/>
      <c r="Y32" s="28"/>
      <c r="Z32" s="28"/>
      <c r="AA32" s="28"/>
      <c r="AB32" s="28"/>
    </row>
    <row r="33" spans="1:28">
      <c r="A33" s="171">
        <v>1945</v>
      </c>
      <c r="B33" s="172">
        <v>48210.622641509442</v>
      </c>
      <c r="C33" s="172"/>
      <c r="D33" s="172">
        <v>97891.641509433961</v>
      </c>
      <c r="E33" s="172">
        <v>6960.7528301886787</v>
      </c>
      <c r="F33" s="172">
        <v>0</v>
      </c>
      <c r="G33" s="172">
        <v>14463.424528301888</v>
      </c>
      <c r="H33" s="172">
        <v>65841.605660377347</v>
      </c>
      <c r="I33" s="172">
        <v>8921.9377358490583</v>
      </c>
      <c r="J33" s="172">
        <v>20811.294339622644</v>
      </c>
      <c r="K33" s="172">
        <v>1801.0528301886795</v>
      </c>
      <c r="L33" s="172">
        <v>264902.3320754717</v>
      </c>
      <c r="M33" s="172"/>
      <c r="N33" s="172"/>
      <c r="O33" s="172">
        <v>267097.92452830187</v>
      </c>
      <c r="Q33" s="33"/>
      <c r="R33" s="28"/>
      <c r="S33" s="28"/>
      <c r="T33" s="173"/>
      <c r="U33" s="28"/>
      <c r="V33" s="28"/>
      <c r="W33" s="28"/>
      <c r="X33" s="28"/>
      <c r="Y33" s="28"/>
      <c r="Z33" s="28"/>
      <c r="AA33" s="28"/>
      <c r="AB33" s="28"/>
    </row>
    <row r="34" spans="1:28">
      <c r="A34" s="65" t="s">
        <v>228</v>
      </c>
      <c r="B34" s="34"/>
      <c r="C34" s="34"/>
      <c r="D34" s="34"/>
      <c r="E34" s="34"/>
      <c r="F34" s="34"/>
      <c r="G34" s="34"/>
      <c r="H34" s="34"/>
      <c r="I34" s="34"/>
      <c r="J34" s="34"/>
      <c r="K34" s="34"/>
      <c r="L34" s="34"/>
      <c r="M34" s="34"/>
      <c r="N34" s="34"/>
      <c r="O34" s="34"/>
      <c r="Q34" t="s">
        <v>132</v>
      </c>
    </row>
    <row r="35" spans="1:28">
      <c r="A35" s="33"/>
      <c r="B35" s="34"/>
      <c r="C35" s="34"/>
      <c r="D35" s="34"/>
      <c r="E35" s="34"/>
      <c r="F35" s="34"/>
      <c r="G35" s="34"/>
      <c r="H35" s="34"/>
      <c r="I35" s="34"/>
      <c r="J35" s="34"/>
      <c r="K35" s="34"/>
      <c r="L35" s="34"/>
      <c r="M35" s="34"/>
      <c r="N35" s="34"/>
      <c r="O35" s="34"/>
    </row>
    <row r="37" spans="1:28" ht="16.2">
      <c r="A37" s="60" t="s">
        <v>197</v>
      </c>
      <c r="Q37" s="60" t="s">
        <v>200</v>
      </c>
    </row>
    <row r="39" spans="1:28" ht="41.1" customHeight="1">
      <c r="A39" s="46" t="s">
        <v>100</v>
      </c>
      <c r="B39" s="47">
        <v>0</v>
      </c>
      <c r="C39" s="47">
        <v>1</v>
      </c>
      <c r="D39" s="47">
        <v>2</v>
      </c>
      <c r="E39" s="47">
        <v>3</v>
      </c>
      <c r="F39" s="47">
        <v>4</v>
      </c>
      <c r="G39" s="47">
        <v>5</v>
      </c>
      <c r="H39" s="47">
        <v>6</v>
      </c>
      <c r="I39" s="47">
        <v>7</v>
      </c>
      <c r="J39" s="47">
        <v>8</v>
      </c>
      <c r="K39" s="47">
        <v>9</v>
      </c>
      <c r="L39" s="47" t="s">
        <v>88</v>
      </c>
      <c r="M39" s="231" t="s">
        <v>81</v>
      </c>
      <c r="N39" s="231" t="s">
        <v>83</v>
      </c>
      <c r="O39" s="231" t="s">
        <v>82</v>
      </c>
      <c r="Q39" s="46" t="s">
        <v>229</v>
      </c>
      <c r="R39" s="47">
        <v>0</v>
      </c>
      <c r="S39" s="47">
        <v>1</v>
      </c>
      <c r="T39" s="47">
        <v>2</v>
      </c>
      <c r="U39" s="47">
        <v>3</v>
      </c>
      <c r="V39" s="47">
        <v>4</v>
      </c>
      <c r="W39" s="47">
        <v>5</v>
      </c>
      <c r="X39" s="47">
        <v>6</v>
      </c>
      <c r="Y39" s="47">
        <v>7</v>
      </c>
      <c r="Z39" s="47">
        <v>8</v>
      </c>
      <c r="AA39" s="47">
        <v>9</v>
      </c>
      <c r="AB39" s="47" t="s">
        <v>88</v>
      </c>
    </row>
    <row r="40" spans="1:28" ht="66">
      <c r="A40" s="48" t="s">
        <v>89</v>
      </c>
      <c r="B40" s="49" t="s">
        <v>90</v>
      </c>
      <c r="C40" s="49" t="s">
        <v>91</v>
      </c>
      <c r="D40" s="49" t="s">
        <v>92</v>
      </c>
      <c r="E40" s="49" t="s">
        <v>93</v>
      </c>
      <c r="F40" s="49" t="s">
        <v>94</v>
      </c>
      <c r="G40" s="49" t="s">
        <v>95</v>
      </c>
      <c r="H40" s="49" t="s">
        <v>96</v>
      </c>
      <c r="I40" s="49" t="s">
        <v>97</v>
      </c>
      <c r="J40" s="49" t="s">
        <v>98</v>
      </c>
      <c r="K40" s="49" t="s">
        <v>99</v>
      </c>
      <c r="L40" s="49" t="s">
        <v>257</v>
      </c>
      <c r="M40" s="232"/>
      <c r="N40" s="232"/>
      <c r="O40" s="232"/>
      <c r="Q40" s="104" t="s">
        <v>89</v>
      </c>
      <c r="R40" s="49" t="s">
        <v>90</v>
      </c>
      <c r="S40" s="49" t="s">
        <v>91</v>
      </c>
      <c r="T40" s="49" t="s">
        <v>92</v>
      </c>
      <c r="U40" s="49" t="s">
        <v>93</v>
      </c>
      <c r="V40" s="49" t="s">
        <v>94</v>
      </c>
      <c r="W40" s="49" t="s">
        <v>95</v>
      </c>
      <c r="X40" s="49" t="s">
        <v>96</v>
      </c>
      <c r="Y40" s="49" t="s">
        <v>97</v>
      </c>
      <c r="Z40" s="49" t="s">
        <v>98</v>
      </c>
      <c r="AA40" s="49" t="s">
        <v>99</v>
      </c>
      <c r="AB40" s="49" t="s">
        <v>258</v>
      </c>
    </row>
    <row r="41" spans="1:28">
      <c r="A41" s="64">
        <v>1918</v>
      </c>
      <c r="B41" s="129">
        <f>+T5_９原データ!B36/4*0.9</f>
        <v>12078</v>
      </c>
      <c r="C41" s="129">
        <f>+T5_９原データ!C36/4*0.9</f>
        <v>42.075000000000003</v>
      </c>
      <c r="D41" s="129">
        <f>+T5_９原データ!D36/4*0.9</f>
        <v>4128.0749999999998</v>
      </c>
      <c r="E41" s="129">
        <f>+T5_９原データ!E36/4*0.9</f>
        <v>229.05</v>
      </c>
      <c r="F41" s="129">
        <f>+T5_９原データ!F36/4*0.9</f>
        <v>96.75</v>
      </c>
      <c r="G41" s="129">
        <f>+T5_９原データ!G36/4*0.9</f>
        <v>799.65</v>
      </c>
      <c r="H41" s="129">
        <f>+T5_９原データ!H36/4*0.9</f>
        <v>13012.2</v>
      </c>
      <c r="I41" s="129">
        <f>+T5_９原データ!I36/4*0.9</f>
        <v>3347.3250000000003</v>
      </c>
      <c r="J41" s="129">
        <f>+T5_９原データ!J36/4*0.9</f>
        <v>48569.625</v>
      </c>
      <c r="K41" s="129">
        <f>+T5_９原データ!K36/4*0.9</f>
        <v>0</v>
      </c>
      <c r="L41" s="129">
        <f>SUM(B41:K41)</f>
        <v>82302.75</v>
      </c>
      <c r="M41" s="129">
        <f>+O41-L41</f>
        <v>176.17500000000291</v>
      </c>
      <c r="N41" s="129">
        <f>+M41/O41*100</f>
        <v>0.21360001964138464</v>
      </c>
      <c r="O41" s="129">
        <f>+T5_９原データ!O36/4*0.9</f>
        <v>82478.925000000003</v>
      </c>
      <c r="Q41" s="32">
        <v>1918</v>
      </c>
      <c r="R41" s="35">
        <f t="shared" ref="R41:AB64" si="5">+B41/$L41*100</f>
        <v>14.675086798436263</v>
      </c>
      <c r="S41" s="35">
        <f t="shared" si="5"/>
        <v>5.1122228601109931E-2</v>
      </c>
      <c r="T41" s="35">
        <f t="shared" si="5"/>
        <v>5.0157194018425866</v>
      </c>
      <c r="U41" s="35">
        <f t="shared" si="5"/>
        <v>0.27830175783919736</v>
      </c>
      <c r="V41" s="35">
        <f t="shared" si="5"/>
        <v>0.11755378769239182</v>
      </c>
      <c r="W41" s="35">
        <f t="shared" si="5"/>
        <v>0.97159572432269881</v>
      </c>
      <c r="X41" s="35">
        <f t="shared" si="5"/>
        <v>15.810164301921869</v>
      </c>
      <c r="Y41" s="35">
        <f t="shared" si="5"/>
        <v>4.0670876732551466</v>
      </c>
      <c r="Z41" s="50">
        <f t="shared" si="5"/>
        <v>59.013368326088745</v>
      </c>
      <c r="AA41" s="35">
        <f t="shared" si="5"/>
        <v>0</v>
      </c>
      <c r="AB41" s="35">
        <f t="shared" si="5"/>
        <v>100</v>
      </c>
    </row>
    <row r="42" spans="1:28">
      <c r="A42" s="64">
        <v>1919</v>
      </c>
      <c r="B42" s="129">
        <f>+T5_９原データ!B37/4*0.9</f>
        <v>184.72499999999999</v>
      </c>
      <c r="C42" s="129">
        <f>+T5_９原データ!C37/4*0.9</f>
        <v>1232.1000000000001</v>
      </c>
      <c r="D42" s="129">
        <f>+T5_９原データ!D37/4*0.9</f>
        <v>24.75</v>
      </c>
      <c r="E42" s="129">
        <f>+T5_９原データ!E37/4*0.9</f>
        <v>17.324999999999999</v>
      </c>
      <c r="F42" s="129">
        <f>+T5_９原データ!F37/4*0.9</f>
        <v>101.925</v>
      </c>
      <c r="G42" s="129">
        <f>+T5_９原データ!G37/4*0.9</f>
        <v>257.40000000000003</v>
      </c>
      <c r="H42" s="129">
        <f>+T5_９原データ!H37/4*0.9</f>
        <v>56.925000000000004</v>
      </c>
      <c r="I42" s="129">
        <f>+T5_９原データ!I37/4*0.9</f>
        <v>67.275000000000006</v>
      </c>
      <c r="J42" s="129">
        <f>+T5_９原データ!J37/4*0.9</f>
        <v>293.625</v>
      </c>
      <c r="K42" s="129">
        <f>+T5_９原データ!K37/4*0.9</f>
        <v>0</v>
      </c>
      <c r="L42" s="129">
        <f t="shared" ref="L42:L64" si="6">SUM(B42:K42)</f>
        <v>2236.0500000000002</v>
      </c>
      <c r="M42" s="129">
        <f t="shared" ref="M42:M64" si="7">+O42-L42</f>
        <v>254.47499999999991</v>
      </c>
      <c r="N42" s="129">
        <f t="shared" ref="N42:N64" si="8">+M42/O42*100</f>
        <v>10.217725178426232</v>
      </c>
      <c r="O42" s="129">
        <f>+T5_９原データ!O37/4*0.9</f>
        <v>2490.5250000000001</v>
      </c>
      <c r="Q42" s="32">
        <v>1919</v>
      </c>
      <c r="R42" s="35">
        <f t="shared" si="5"/>
        <v>8.2612195612799351</v>
      </c>
      <c r="S42" s="50">
        <f t="shared" si="5"/>
        <v>55.101630106661304</v>
      </c>
      <c r="T42" s="35">
        <f t="shared" si="5"/>
        <v>1.1068625477963372</v>
      </c>
      <c r="U42" s="35">
        <f t="shared" si="5"/>
        <v>0.77480378345743606</v>
      </c>
      <c r="V42" s="35">
        <f t="shared" si="5"/>
        <v>4.5582612195612793</v>
      </c>
      <c r="W42" s="35">
        <f t="shared" si="5"/>
        <v>11.511370497081909</v>
      </c>
      <c r="X42" s="35">
        <f t="shared" si="5"/>
        <v>2.5457838599315759</v>
      </c>
      <c r="Y42" s="35">
        <f t="shared" si="5"/>
        <v>3.0086536526464078</v>
      </c>
      <c r="Z42" s="35">
        <f t="shared" si="5"/>
        <v>13.131414771583819</v>
      </c>
      <c r="AA42" s="35">
        <f t="shared" si="5"/>
        <v>0</v>
      </c>
      <c r="AB42" s="35">
        <f t="shared" si="5"/>
        <v>100</v>
      </c>
    </row>
    <row r="43" spans="1:28">
      <c r="A43" s="64">
        <v>1920</v>
      </c>
      <c r="B43" s="129">
        <f>+T5_９原データ!B38/4*0.9</f>
        <v>771.30000000000007</v>
      </c>
      <c r="C43" s="129">
        <f>+T5_９原データ!C38/4*0.9</f>
        <v>7.875</v>
      </c>
      <c r="D43" s="129">
        <f>+T5_９原データ!D38/4*0.9</f>
        <v>2157.75</v>
      </c>
      <c r="E43" s="129">
        <f>+T5_９原データ!E38/4*0.9</f>
        <v>290.47500000000002</v>
      </c>
      <c r="F43" s="129">
        <f>+T5_９原データ!F38/4*0.9</f>
        <v>46.125</v>
      </c>
      <c r="G43" s="129">
        <f>+T5_９原データ!G38/4*0.9</f>
        <v>614.70000000000005</v>
      </c>
      <c r="H43" s="129">
        <f>+T5_９原データ!H38/4*0.9</f>
        <v>12418.425000000001</v>
      </c>
      <c r="I43" s="129">
        <f>+T5_９原データ!I38/4*0.9</f>
        <v>3648.375</v>
      </c>
      <c r="J43" s="129">
        <f>+T5_９原データ!J38/4*0.9</f>
        <v>2490.75</v>
      </c>
      <c r="K43" s="129">
        <f>+T5_９原データ!K38/4*0.9</f>
        <v>0</v>
      </c>
      <c r="L43" s="129">
        <f t="shared" si="6"/>
        <v>22445.775000000001</v>
      </c>
      <c r="M43" s="129">
        <f t="shared" si="7"/>
        <v>78.75</v>
      </c>
      <c r="N43" s="129">
        <f t="shared" si="8"/>
        <v>0.34961891538223333</v>
      </c>
      <c r="O43" s="129">
        <f>+T5_９原データ!O38/4*0.9</f>
        <v>22524.525000000001</v>
      </c>
      <c r="Q43" s="32">
        <v>1920</v>
      </c>
      <c r="R43" s="35">
        <f t="shared" si="5"/>
        <v>3.4362814382662221</v>
      </c>
      <c r="S43" s="35">
        <f t="shared" si="5"/>
        <v>3.508455377459678E-2</v>
      </c>
      <c r="T43" s="35">
        <f t="shared" si="5"/>
        <v>9.6131677342395161</v>
      </c>
      <c r="U43" s="35">
        <f t="shared" si="5"/>
        <v>1.2941188263715553</v>
      </c>
      <c r="V43" s="35">
        <f t="shared" si="5"/>
        <v>0.205495243536924</v>
      </c>
      <c r="W43" s="35">
        <f t="shared" si="5"/>
        <v>2.7386000260628114</v>
      </c>
      <c r="X43" s="50">
        <f t="shared" si="5"/>
        <v>55.326336470894852</v>
      </c>
      <c r="Y43" s="35">
        <f t="shared" si="5"/>
        <v>16.254172555859618</v>
      </c>
      <c r="Z43" s="35">
        <f t="shared" si="5"/>
        <v>11.096743150993895</v>
      </c>
      <c r="AA43" s="35">
        <f t="shared" si="5"/>
        <v>0</v>
      </c>
      <c r="AB43" s="35">
        <f t="shared" si="5"/>
        <v>100</v>
      </c>
    </row>
    <row r="44" spans="1:28">
      <c r="A44" s="64">
        <v>1921</v>
      </c>
      <c r="B44" s="129">
        <f>+T5_９原データ!B39/4*0.9</f>
        <v>25071.525000000001</v>
      </c>
      <c r="C44" s="129">
        <f>+T5_９原データ!C39/4*0.9</f>
        <v>10.125</v>
      </c>
      <c r="D44" s="129">
        <f>+T5_９原データ!D39/4*0.9</f>
        <v>6879.375</v>
      </c>
      <c r="E44" s="129">
        <f>+T5_９原データ!E39/4*0.9</f>
        <v>2268.6750000000002</v>
      </c>
      <c r="F44" s="129">
        <f>+T5_９原データ!F39/4*0.9</f>
        <v>282.15000000000003</v>
      </c>
      <c r="G44" s="129">
        <f>+T5_９原データ!G39/4*0.9</f>
        <v>3547.35</v>
      </c>
      <c r="H44" s="129">
        <f>+T5_９原データ!H39/4*0.9</f>
        <v>60482.925000000003</v>
      </c>
      <c r="I44" s="129">
        <f>+T5_９原データ!I39/4*0.9</f>
        <v>21425.174999999999</v>
      </c>
      <c r="J44" s="129">
        <f>+T5_９原データ!J39/4*0.9</f>
        <v>43719.525000000001</v>
      </c>
      <c r="K44" s="129">
        <f>+T5_９原データ!K39/4*0.9</f>
        <v>0</v>
      </c>
      <c r="L44" s="129">
        <f t="shared" si="6"/>
        <v>163686.82500000001</v>
      </c>
      <c r="M44" s="129">
        <f t="shared" si="7"/>
        <v>1552.7250000000058</v>
      </c>
      <c r="N44" s="129">
        <f t="shared" si="8"/>
        <v>0.93968120828216095</v>
      </c>
      <c r="O44" s="129">
        <f>+T5_９原データ!O39/4*0.9</f>
        <v>165239.55000000002</v>
      </c>
      <c r="Q44" s="32">
        <v>1921</v>
      </c>
      <c r="R44" s="35">
        <f t="shared" si="5"/>
        <v>15.316764192842033</v>
      </c>
      <c r="S44" s="35">
        <f t="shared" si="5"/>
        <v>6.1855925179072901E-3</v>
      </c>
      <c r="T44" s="35">
        <f t="shared" si="5"/>
        <v>4.2027664718892304</v>
      </c>
      <c r="U44" s="35">
        <f t="shared" si="5"/>
        <v>1.3859850968457603</v>
      </c>
      <c r="V44" s="35">
        <f t="shared" si="5"/>
        <v>0.17237184483234982</v>
      </c>
      <c r="W44" s="35">
        <f t="shared" si="5"/>
        <v>2.1671567030516963</v>
      </c>
      <c r="X44" s="50">
        <f t="shared" si="5"/>
        <v>36.950392922582495</v>
      </c>
      <c r="Y44" s="35">
        <f t="shared" si="5"/>
        <v>13.089126140726352</v>
      </c>
      <c r="Z44" s="35">
        <f t="shared" si="5"/>
        <v>26.709251034712167</v>
      </c>
      <c r="AA44" s="35">
        <f t="shared" si="5"/>
        <v>0</v>
      </c>
      <c r="AB44" s="35">
        <f t="shared" si="5"/>
        <v>100</v>
      </c>
    </row>
    <row r="45" spans="1:28">
      <c r="A45" s="64" t="s">
        <v>45</v>
      </c>
      <c r="B45" s="129">
        <f>+T5_９原データ!B40/4*0.9</f>
        <v>71272.350000000006</v>
      </c>
      <c r="C45" s="129">
        <f>+T5_９原データ!C40/4*0.9</f>
        <v>109.8</v>
      </c>
      <c r="D45" s="129">
        <f>+T5_９原データ!D40/4*0.9</f>
        <v>10148.85</v>
      </c>
      <c r="E45" s="129">
        <f>+T5_９原データ!E40/4*0.9</f>
        <v>4904.7750000000005</v>
      </c>
      <c r="F45" s="129">
        <f>+T5_９原データ!F40/4*0.9</f>
        <v>1158.3</v>
      </c>
      <c r="G45" s="129">
        <f>+T5_９原データ!G40/4*0.9</f>
        <v>8903.4750000000004</v>
      </c>
      <c r="H45" s="129">
        <f>+T5_９原データ!H40/4*0.9</f>
        <v>50141.925000000003</v>
      </c>
      <c r="I45" s="129">
        <f>+T5_９原データ!I40/4*0.9</f>
        <v>46251.675000000003</v>
      </c>
      <c r="J45" s="129">
        <f>+T5_９原データ!J40/4*0.9</f>
        <v>17982.225000000002</v>
      </c>
      <c r="K45" s="129">
        <f>+T5_９原データ!K40/4*0.9</f>
        <v>0</v>
      </c>
      <c r="L45" s="129">
        <f t="shared" si="6"/>
        <v>210873.37500000003</v>
      </c>
      <c r="M45" s="129">
        <f t="shared" si="7"/>
        <v>1708.1999999999825</v>
      </c>
      <c r="N45" s="129">
        <f t="shared" si="8"/>
        <v>0.80355035472852354</v>
      </c>
      <c r="O45" s="129">
        <f>+T5_９原データ!O40/4*0.9</f>
        <v>212581.57500000001</v>
      </c>
      <c r="Q45" s="32" t="s">
        <v>45</v>
      </c>
      <c r="R45" s="50">
        <f t="shared" si="5"/>
        <v>33.798648122362529</v>
      </c>
      <c r="S45" s="35">
        <f t="shared" si="5"/>
        <v>5.2069162358690371E-2</v>
      </c>
      <c r="T45" s="35">
        <f t="shared" si="5"/>
        <v>4.8127697486702621</v>
      </c>
      <c r="U45" s="35">
        <f t="shared" si="5"/>
        <v>2.3259337505268265</v>
      </c>
      <c r="V45" s="35">
        <f t="shared" si="5"/>
        <v>0.5492869832429057</v>
      </c>
      <c r="W45" s="35">
        <f t="shared" si="5"/>
        <v>4.2221902124912631</v>
      </c>
      <c r="X45" s="35">
        <f t="shared" si="5"/>
        <v>23.778215244100874</v>
      </c>
      <c r="Y45" s="35">
        <f t="shared" si="5"/>
        <v>21.933387749875958</v>
      </c>
      <c r="Z45" s="35">
        <f t="shared" si="5"/>
        <v>8.5274990263706822</v>
      </c>
      <c r="AA45" s="35">
        <f t="shared" si="5"/>
        <v>0</v>
      </c>
      <c r="AB45" s="35">
        <f t="shared" si="5"/>
        <v>100</v>
      </c>
    </row>
    <row r="46" spans="1:28">
      <c r="A46" s="64" t="s">
        <v>46</v>
      </c>
      <c r="B46" s="129">
        <f>+T5_９原データ!B41/4*0.9</f>
        <v>14379.75</v>
      </c>
      <c r="C46" s="129">
        <f>+T5_９原データ!C41/4*0.9</f>
        <v>68.625</v>
      </c>
      <c r="D46" s="129">
        <f>+T5_９原データ!D41/4*0.9</f>
        <v>28324.575000000001</v>
      </c>
      <c r="E46" s="129">
        <f>+T5_９原データ!E41/4*0.9</f>
        <v>4429.5749999999998</v>
      </c>
      <c r="F46" s="129">
        <f>+T5_９原データ!F41/4*0.9</f>
        <v>1968.075</v>
      </c>
      <c r="G46" s="129">
        <f>+T5_９原データ!G41/4*0.9</f>
        <v>12530.475</v>
      </c>
      <c r="H46" s="129">
        <f>+T5_９原データ!H41/4*0.9</f>
        <v>21086.775000000001</v>
      </c>
      <c r="I46" s="129">
        <f>+T5_９原データ!I41/4*0.9</f>
        <v>24994.799999999999</v>
      </c>
      <c r="J46" s="129">
        <f>+T5_９原データ!J41/4*0.9</f>
        <v>7744.05</v>
      </c>
      <c r="K46" s="129">
        <f>+T5_９原データ!K41/4*0.9</f>
        <v>0</v>
      </c>
      <c r="L46" s="129">
        <f t="shared" si="6"/>
        <v>115526.7</v>
      </c>
      <c r="M46" s="129">
        <f t="shared" si="7"/>
        <v>1021.9500000000116</v>
      </c>
      <c r="N46" s="129">
        <f t="shared" si="8"/>
        <v>0.87684413332973965</v>
      </c>
      <c r="O46" s="129">
        <f>+T5_９原データ!O41/4*0.9</f>
        <v>116548.65000000001</v>
      </c>
      <c r="Q46" s="32" t="s">
        <v>46</v>
      </c>
      <c r="R46" s="35">
        <f t="shared" si="5"/>
        <v>12.447122613214088</v>
      </c>
      <c r="S46" s="35">
        <f t="shared" si="5"/>
        <v>5.9401852558759141E-2</v>
      </c>
      <c r="T46" s="50">
        <f t="shared" si="5"/>
        <v>24.517773813326272</v>
      </c>
      <c r="U46" s="35">
        <f t="shared" si="5"/>
        <v>3.8342435125386598</v>
      </c>
      <c r="V46" s="35">
        <f t="shared" si="5"/>
        <v>1.7035672273162827</v>
      </c>
      <c r="W46" s="35">
        <f t="shared" si="5"/>
        <v>10.846388756884773</v>
      </c>
      <c r="X46" s="35">
        <f t="shared" si="5"/>
        <v>18.252728590014257</v>
      </c>
      <c r="Y46" s="35">
        <f t="shared" si="5"/>
        <v>21.635518023106346</v>
      </c>
      <c r="Z46" s="35">
        <f t="shared" si="5"/>
        <v>6.7032556110405652</v>
      </c>
      <c r="AA46" s="35">
        <f t="shared" si="5"/>
        <v>0</v>
      </c>
      <c r="AB46" s="35">
        <f t="shared" si="5"/>
        <v>100</v>
      </c>
    </row>
    <row r="47" spans="1:28">
      <c r="A47" s="64" t="s">
        <v>47</v>
      </c>
      <c r="B47" s="129">
        <f>+T5_９原データ!B42/4*0.9</f>
        <v>26894.025000000001</v>
      </c>
      <c r="C47" s="129">
        <f>+T5_９原データ!C42/4*0.9</f>
        <v>68.400000000000006</v>
      </c>
      <c r="D47" s="129">
        <f>+T5_９原データ!D42/4*0.9</f>
        <v>75297.824999999997</v>
      </c>
      <c r="E47" s="129">
        <f>+T5_９原データ!E42/4*0.9</f>
        <v>3303</v>
      </c>
      <c r="F47" s="129">
        <f>+T5_９原データ!F42/4*0.9</f>
        <v>1789.875</v>
      </c>
      <c r="G47" s="129">
        <f>+T5_９原データ!G42/4*0.9</f>
        <v>17165.025000000001</v>
      </c>
      <c r="H47" s="129">
        <f>+T5_９原データ!H42/4*0.9</f>
        <v>28550.924999999999</v>
      </c>
      <c r="I47" s="129">
        <f>+T5_９原データ!I42/4*0.9</f>
        <v>24365.25</v>
      </c>
      <c r="J47" s="129">
        <f>+T5_９原データ!J42/4*0.9</f>
        <v>4923</v>
      </c>
      <c r="K47" s="129">
        <f>+T5_９原データ!K42/4*0.9</f>
        <v>0</v>
      </c>
      <c r="L47" s="129">
        <f t="shared" si="6"/>
        <v>182357.32499999998</v>
      </c>
      <c r="M47" s="129">
        <f t="shared" si="7"/>
        <v>766.1250000000291</v>
      </c>
      <c r="N47" s="129">
        <f t="shared" si="8"/>
        <v>0.41836531585661429</v>
      </c>
      <c r="O47" s="129">
        <f>+T5_９原データ!O42/4*0.9</f>
        <v>183123.45</v>
      </c>
      <c r="Q47" s="32" t="s">
        <v>47</v>
      </c>
      <c r="R47" s="35">
        <f t="shared" si="5"/>
        <v>14.74798174408404</v>
      </c>
      <c r="S47" s="35">
        <f t="shared" si="5"/>
        <v>3.7508775696287501E-2</v>
      </c>
      <c r="T47" s="50">
        <f t="shared" si="5"/>
        <v>41.291362987475274</v>
      </c>
      <c r="U47" s="35">
        <f t="shared" si="5"/>
        <v>1.8112790369128304</v>
      </c>
      <c r="V47" s="35">
        <f t="shared" si="5"/>
        <v>0.98152075876304956</v>
      </c>
      <c r="W47" s="35">
        <f t="shared" si="5"/>
        <v>9.4128519378094655</v>
      </c>
      <c r="X47" s="35">
        <f t="shared" si="5"/>
        <v>15.656582481674372</v>
      </c>
      <c r="Y47" s="35">
        <f t="shared" si="5"/>
        <v>13.361267500496623</v>
      </c>
      <c r="Z47" s="35">
        <f t="shared" si="5"/>
        <v>2.6996447770880607</v>
      </c>
      <c r="AA47" s="35">
        <f t="shared" si="5"/>
        <v>0</v>
      </c>
      <c r="AB47" s="35">
        <f t="shared" si="5"/>
        <v>100</v>
      </c>
    </row>
    <row r="48" spans="1:28">
      <c r="A48" s="64" t="s">
        <v>48</v>
      </c>
      <c r="B48" s="129">
        <f>+T5_９原データ!B43/4*0.9</f>
        <v>163675.35</v>
      </c>
      <c r="C48" s="129">
        <f>+T5_９原データ!C43/4*0.9</f>
        <v>89.100000000000009</v>
      </c>
      <c r="D48" s="129">
        <f>+T5_９原データ!D43/4*0.9</f>
        <v>211571.1</v>
      </c>
      <c r="E48" s="129">
        <f>+T5_９原データ!E43/4*0.9</f>
        <v>1888.2</v>
      </c>
      <c r="F48" s="129">
        <f>+T5_９原データ!F43/4*0.9</f>
        <v>6294.6</v>
      </c>
      <c r="G48" s="129">
        <f>+T5_９原データ!G43/4*0.9</f>
        <v>37561.5</v>
      </c>
      <c r="H48" s="129">
        <f>+T5_９原データ!H43/4*0.9</f>
        <v>56333.925000000003</v>
      </c>
      <c r="I48" s="129">
        <f>+T5_９原データ!I43/4*0.9</f>
        <v>76174.650000000009</v>
      </c>
      <c r="J48" s="129">
        <f>+T5_９原データ!J43/4*0.9</f>
        <v>11372.175000000001</v>
      </c>
      <c r="K48" s="129">
        <f>+T5_９原データ!K43/4*0.9</f>
        <v>0</v>
      </c>
      <c r="L48" s="129">
        <f t="shared" si="6"/>
        <v>564960.60000000009</v>
      </c>
      <c r="M48" s="129">
        <f t="shared" si="7"/>
        <v>2297.9249999999302</v>
      </c>
      <c r="N48" s="129">
        <f t="shared" si="8"/>
        <v>0.4050930746258824</v>
      </c>
      <c r="O48" s="129">
        <f>+T5_９原データ!O43/4*0.9</f>
        <v>567258.52500000002</v>
      </c>
      <c r="Q48" s="32" t="s">
        <v>48</v>
      </c>
      <c r="R48" s="35">
        <f t="shared" si="5"/>
        <v>28.97110878174513</v>
      </c>
      <c r="S48" s="35">
        <f t="shared" si="5"/>
        <v>1.5771011288220806E-2</v>
      </c>
      <c r="T48" s="50">
        <f t="shared" si="5"/>
        <v>37.448823864885441</v>
      </c>
      <c r="U48" s="35">
        <f t="shared" si="5"/>
        <v>0.33421799679482073</v>
      </c>
      <c r="V48" s="35">
        <f t="shared" si="5"/>
        <v>1.114166191412286</v>
      </c>
      <c r="W48" s="35">
        <f t="shared" si="5"/>
        <v>6.6485167284231848</v>
      </c>
      <c r="X48" s="35">
        <f t="shared" si="5"/>
        <v>9.971301538549767</v>
      </c>
      <c r="Y48" s="35">
        <f t="shared" si="5"/>
        <v>13.483179180990673</v>
      </c>
      <c r="Z48" s="35">
        <f t="shared" si="5"/>
        <v>2.0129147059104651</v>
      </c>
      <c r="AA48" s="35">
        <f t="shared" si="5"/>
        <v>0</v>
      </c>
      <c r="AB48" s="35">
        <f t="shared" si="5"/>
        <v>100</v>
      </c>
    </row>
    <row r="49" spans="1:28">
      <c r="A49" s="64" t="s">
        <v>49</v>
      </c>
      <c r="B49" s="129">
        <f>+T5_９原データ!B44/4*0.9</f>
        <v>58765.5</v>
      </c>
      <c r="C49" s="129">
        <f>+T5_９原データ!C44/4*0.9</f>
        <v>87.3</v>
      </c>
      <c r="D49" s="129">
        <f>+T5_９原データ!D44/4*0.9</f>
        <v>239095.35</v>
      </c>
      <c r="E49" s="129">
        <f>+T5_９原データ!E44/4*0.9</f>
        <v>4276.125</v>
      </c>
      <c r="F49" s="129">
        <f>+T5_９原データ!F44/4*0.9</f>
        <v>5704.2</v>
      </c>
      <c r="G49" s="129">
        <f>+T5_９原データ!G44/4*0.9</f>
        <v>40933.35</v>
      </c>
      <c r="H49" s="129">
        <f>+T5_９原データ!H44/4*0.9</f>
        <v>106359.3</v>
      </c>
      <c r="I49" s="129">
        <f>+T5_９原データ!I44/4*0.9</f>
        <v>116187.75</v>
      </c>
      <c r="J49" s="129">
        <f>+T5_９原データ!J44/4*0.9</f>
        <v>19624.275000000001</v>
      </c>
      <c r="K49" s="129">
        <f>+T5_９原データ!K44/4*0.9</f>
        <v>0</v>
      </c>
      <c r="L49" s="129">
        <f t="shared" si="6"/>
        <v>591033.15</v>
      </c>
      <c r="M49" s="129">
        <f t="shared" si="7"/>
        <v>2043.2249999999767</v>
      </c>
      <c r="N49" s="129">
        <f t="shared" si="8"/>
        <v>0.34451296428726852</v>
      </c>
      <c r="O49" s="129">
        <f>+T5_９原データ!O44/4*0.9</f>
        <v>593076.375</v>
      </c>
      <c r="Q49" s="32" t="s">
        <v>49</v>
      </c>
      <c r="R49" s="35">
        <f t="shared" si="5"/>
        <v>9.9428433075200608</v>
      </c>
      <c r="S49" s="35">
        <f t="shared" si="5"/>
        <v>1.4770745092724493E-2</v>
      </c>
      <c r="T49" s="50">
        <f t="shared" si="5"/>
        <v>40.453796880936373</v>
      </c>
      <c r="U49" s="35">
        <f t="shared" si="5"/>
        <v>0.72350002702894067</v>
      </c>
      <c r="V49" s="35">
        <f t="shared" si="5"/>
        <v>0.96512352987307048</v>
      </c>
      <c r="W49" s="35">
        <f t="shared" si="5"/>
        <v>6.925728277677826</v>
      </c>
      <c r="X49" s="35">
        <f t="shared" si="5"/>
        <v>17.995488070339203</v>
      </c>
      <c r="Y49" s="35">
        <f t="shared" si="5"/>
        <v>19.658415099051549</v>
      </c>
      <c r="Z49" s="35">
        <f t="shared" si="5"/>
        <v>3.320334062480252</v>
      </c>
      <c r="AA49" s="35">
        <f t="shared" si="5"/>
        <v>0</v>
      </c>
      <c r="AB49" s="35">
        <f t="shared" si="5"/>
        <v>100</v>
      </c>
    </row>
    <row r="50" spans="1:28">
      <c r="A50" s="64" t="s">
        <v>50</v>
      </c>
      <c r="B50" s="129">
        <f>+T5_９原データ!B45/4*0.9</f>
        <v>53218.8</v>
      </c>
      <c r="C50" s="129">
        <f>+T5_９原データ!C45/4*0.9</f>
        <v>33.300000000000004</v>
      </c>
      <c r="D50" s="129">
        <f>+T5_９原データ!D45/4*0.9</f>
        <v>246146.17500000002</v>
      </c>
      <c r="E50" s="129">
        <f>+T5_９原データ!E45/4*0.9</f>
        <v>5591.7</v>
      </c>
      <c r="F50" s="129">
        <f>+T5_９原データ!F45/4*0.9</f>
        <v>4231.5749999999998</v>
      </c>
      <c r="G50" s="129">
        <f>+T5_９原データ!G45/4*0.9</f>
        <v>34130.925000000003</v>
      </c>
      <c r="H50" s="129">
        <f>+T5_９原データ!H45/4*0.9</f>
        <v>85944.375</v>
      </c>
      <c r="I50" s="129">
        <f>+T5_９原データ!I45/4*0.9</f>
        <v>115782.75</v>
      </c>
      <c r="J50" s="129">
        <f>+T5_９原データ!J45/4*0.9</f>
        <v>13020.525</v>
      </c>
      <c r="K50" s="129">
        <f>+T5_９原データ!K45/4*0.9</f>
        <v>0</v>
      </c>
      <c r="L50" s="129">
        <f t="shared" si="6"/>
        <v>558100.12500000012</v>
      </c>
      <c r="M50" s="129">
        <f t="shared" si="7"/>
        <v>1438.4249999999302</v>
      </c>
      <c r="N50" s="129">
        <f t="shared" si="8"/>
        <v>0.25707344024820633</v>
      </c>
      <c r="O50" s="129">
        <f>+T5_９原データ!O45/4*0.9</f>
        <v>559538.55000000005</v>
      </c>
      <c r="Q50" s="32" t="s">
        <v>50</v>
      </c>
      <c r="R50" s="35">
        <f t="shared" si="5"/>
        <v>9.5357083104039795</v>
      </c>
      <c r="S50" s="35">
        <f t="shared" si="5"/>
        <v>5.9666713029315303E-3</v>
      </c>
      <c r="T50" s="50">
        <f t="shared" si="5"/>
        <v>44.104303864830705</v>
      </c>
      <c r="U50" s="35">
        <f t="shared" si="5"/>
        <v>1.0019169947327997</v>
      </c>
      <c r="V50" s="35">
        <f t="shared" si="5"/>
        <v>0.75821072428535985</v>
      </c>
      <c r="W50" s="35">
        <f t="shared" si="5"/>
        <v>6.1155558780783279</v>
      </c>
      <c r="X50" s="35">
        <f t="shared" si="5"/>
        <v>15.399454533359938</v>
      </c>
      <c r="Y50" s="35">
        <f t="shared" si="5"/>
        <v>20.745874228213079</v>
      </c>
      <c r="Z50" s="35">
        <f t="shared" si="5"/>
        <v>2.3330087947928693</v>
      </c>
      <c r="AA50" s="35">
        <f t="shared" si="5"/>
        <v>0</v>
      </c>
      <c r="AB50" s="35">
        <f t="shared" si="5"/>
        <v>100</v>
      </c>
    </row>
    <row r="51" spans="1:28">
      <c r="A51" s="64" t="s">
        <v>51</v>
      </c>
      <c r="B51" s="129">
        <f>+T5_９原データ!B46/4*0.9</f>
        <v>93826.35</v>
      </c>
      <c r="C51" s="129">
        <f>+T5_９原データ!C46/4*0.9</f>
        <v>14.4</v>
      </c>
      <c r="D51" s="129">
        <f>+T5_９原データ!D46/4*0.9</f>
        <v>286082.10000000003</v>
      </c>
      <c r="E51" s="129">
        <f>+T5_９原データ!E46/4*0.9</f>
        <v>892.125</v>
      </c>
      <c r="F51" s="129">
        <f>+T5_９原データ!F46/4*0.9</f>
        <v>6689.0250000000005</v>
      </c>
      <c r="G51" s="129">
        <f>+T5_９原データ!G46/4*0.9</f>
        <v>46283.175000000003</v>
      </c>
      <c r="H51" s="129">
        <f>+T5_９原データ!H46/4*0.9</f>
        <v>120085.425</v>
      </c>
      <c r="I51" s="129">
        <f>+T5_９原データ!I46/4*0.9</f>
        <v>163638</v>
      </c>
      <c r="J51" s="129">
        <f>+T5_９原データ!J46/4*0.9</f>
        <v>22352.174999999999</v>
      </c>
      <c r="K51" s="129">
        <f>+T5_９原データ!K46/4*0.9</f>
        <v>0</v>
      </c>
      <c r="L51" s="129">
        <f t="shared" si="6"/>
        <v>739862.77500000014</v>
      </c>
      <c r="M51" s="129">
        <f t="shared" si="7"/>
        <v>1572.2999999999302</v>
      </c>
      <c r="N51" s="129">
        <f t="shared" si="8"/>
        <v>0.21206172367822362</v>
      </c>
      <c r="O51" s="129">
        <f>+T5_９原データ!O46/4*0.9</f>
        <v>741435.07500000007</v>
      </c>
      <c r="Q51" s="32" t="s">
        <v>51</v>
      </c>
      <c r="R51" s="35">
        <f t="shared" si="5"/>
        <v>12.681588149910636</v>
      </c>
      <c r="S51" s="35">
        <f t="shared" si="5"/>
        <v>1.9463068675133705E-3</v>
      </c>
      <c r="T51" s="50">
        <f t="shared" si="5"/>
        <v>38.666913604350476</v>
      </c>
      <c r="U51" s="35">
        <f t="shared" si="5"/>
        <v>0.1205797926514143</v>
      </c>
      <c r="V51" s="35">
        <f t="shared" si="5"/>
        <v>0.90408995100476564</v>
      </c>
      <c r="W51" s="35">
        <f t="shared" si="5"/>
        <v>6.2556431495016076</v>
      </c>
      <c r="X51" s="35">
        <f t="shared" si="5"/>
        <v>16.230769955955683</v>
      </c>
      <c r="Y51" s="35">
        <f t="shared" si="5"/>
        <v>22.117344665705065</v>
      </c>
      <c r="Z51" s="35">
        <f t="shared" si="5"/>
        <v>3.0211244240528243</v>
      </c>
      <c r="AA51" s="35">
        <f t="shared" si="5"/>
        <v>0</v>
      </c>
      <c r="AB51" s="35">
        <f t="shared" si="5"/>
        <v>100</v>
      </c>
    </row>
    <row r="52" spans="1:28">
      <c r="A52" s="64" t="s">
        <v>52</v>
      </c>
      <c r="B52" s="129">
        <f>+T5_９原データ!B47/4*0.9</f>
        <v>15631.65</v>
      </c>
      <c r="C52" s="129">
        <f>+T5_９原データ!C47/4*0.9</f>
        <v>3.8250000000000002</v>
      </c>
      <c r="D52" s="129">
        <f>+T5_９原データ!D47/4*0.9</f>
        <v>63759.15</v>
      </c>
      <c r="E52" s="129">
        <f>+T5_９原データ!E47/4*0.9</f>
        <v>140.625</v>
      </c>
      <c r="F52" s="129">
        <f>+T5_９原データ!F47/4*0.9</f>
        <v>912.375</v>
      </c>
      <c r="G52" s="129">
        <f>+T5_９原データ!G47/4*0.9</f>
        <v>8905.2749999999996</v>
      </c>
      <c r="H52" s="129">
        <f>+T5_９原データ!H47/4*0.9</f>
        <v>28219.05</v>
      </c>
      <c r="I52" s="129">
        <f>+T5_９原データ!I47/4*0.9</f>
        <v>35927.775000000001</v>
      </c>
      <c r="J52" s="129">
        <f>+T5_９原データ!J47/4*0.9</f>
        <v>4791.375</v>
      </c>
      <c r="K52" s="129">
        <f>+T5_９原データ!K47/4*0.9</f>
        <v>0</v>
      </c>
      <c r="L52" s="129">
        <f t="shared" si="6"/>
        <v>158291.1</v>
      </c>
      <c r="M52" s="129">
        <f t="shared" si="7"/>
        <v>1098.6749999999884</v>
      </c>
      <c r="N52" s="129">
        <f t="shared" si="8"/>
        <v>0.68930080364313739</v>
      </c>
      <c r="O52" s="129">
        <f>+T5_９原データ!O47/4*0.9</f>
        <v>159389.77499999999</v>
      </c>
      <c r="Q52" s="32" t="s">
        <v>52</v>
      </c>
      <c r="R52" s="35">
        <f t="shared" si="5"/>
        <v>9.8752551470044754</v>
      </c>
      <c r="S52" s="35">
        <f t="shared" si="5"/>
        <v>2.416434025665372E-3</v>
      </c>
      <c r="T52" s="50">
        <f t="shared" si="5"/>
        <v>40.279680916994067</v>
      </c>
      <c r="U52" s="35">
        <f t="shared" si="5"/>
        <v>8.883948623769751E-2</v>
      </c>
      <c r="V52" s="35">
        <f t="shared" si="5"/>
        <v>0.5763905867101814</v>
      </c>
      <c r="W52" s="35">
        <f t="shared" si="5"/>
        <v>5.625884841282927</v>
      </c>
      <c r="X52" s="35">
        <f t="shared" si="5"/>
        <v>17.827313095935274</v>
      </c>
      <c r="Y52" s="35">
        <f t="shared" si="5"/>
        <v>22.69728051671888</v>
      </c>
      <c r="Z52" s="35">
        <f t="shared" si="5"/>
        <v>3.0269389750908293</v>
      </c>
      <c r="AA52" s="35">
        <f t="shared" si="5"/>
        <v>0</v>
      </c>
      <c r="AB52" s="35">
        <f t="shared" si="5"/>
        <v>100</v>
      </c>
    </row>
    <row r="53" spans="1:28">
      <c r="A53" s="64" t="s">
        <v>53</v>
      </c>
      <c r="B53" s="129">
        <f>+T5_９原データ!B48/4*0.9</f>
        <v>67418.324999999997</v>
      </c>
      <c r="C53" s="129">
        <f>+T5_９原データ!C48/4*0.9</f>
        <v>25.2</v>
      </c>
      <c r="D53" s="129">
        <f>+T5_９原データ!D48/4*0.9</f>
        <v>246485.7</v>
      </c>
      <c r="E53" s="129">
        <f>+T5_９原データ!E48/4*0.9</f>
        <v>812.7</v>
      </c>
      <c r="F53" s="129">
        <f>+T5_９原データ!F48/4*0.9</f>
        <v>3883.05</v>
      </c>
      <c r="G53" s="129">
        <f>+T5_９原データ!G48/4*0.9</f>
        <v>36579.15</v>
      </c>
      <c r="H53" s="129">
        <f>+T5_９原データ!H48/4*0.9</f>
        <v>115022.925</v>
      </c>
      <c r="I53" s="129">
        <f>+T5_９原データ!I48/4*0.9</f>
        <v>185395.5</v>
      </c>
      <c r="J53" s="129">
        <f>+T5_９原データ!J48/4*0.9</f>
        <v>18163.8</v>
      </c>
      <c r="K53" s="129">
        <f>+T5_９原データ!K48/4*0.9</f>
        <v>0</v>
      </c>
      <c r="L53" s="129">
        <f t="shared" si="6"/>
        <v>673786.35000000009</v>
      </c>
      <c r="M53" s="129">
        <f t="shared" si="7"/>
        <v>16759.124999999884</v>
      </c>
      <c r="N53" s="129">
        <f t="shared" si="8"/>
        <v>2.4269400939887245</v>
      </c>
      <c r="O53" s="129">
        <f>+T5_９原データ!O48/4*0.9</f>
        <v>690545.47499999998</v>
      </c>
      <c r="Q53" s="32" t="s">
        <v>53</v>
      </c>
      <c r="R53" s="35">
        <f t="shared" si="5"/>
        <v>10.005890591283126</v>
      </c>
      <c r="S53" s="35">
        <f t="shared" si="5"/>
        <v>3.7400579575409916E-3</v>
      </c>
      <c r="T53" s="50">
        <f t="shared" si="5"/>
        <v>36.582174750200856</v>
      </c>
      <c r="U53" s="35">
        <f t="shared" si="5"/>
        <v>0.12061686913069698</v>
      </c>
      <c r="V53" s="35">
        <f t="shared" si="5"/>
        <v>0.57630285920752178</v>
      </c>
      <c r="W53" s="35">
        <f t="shared" si="5"/>
        <v>5.4288944856184749</v>
      </c>
      <c r="X53" s="35">
        <f t="shared" si="5"/>
        <v>17.071127220075027</v>
      </c>
      <c r="Y53" s="35">
        <f t="shared" si="5"/>
        <v>27.515472820130594</v>
      </c>
      <c r="Z53" s="35">
        <f t="shared" si="5"/>
        <v>2.6957803463961532</v>
      </c>
      <c r="AA53" s="35">
        <f t="shared" si="5"/>
        <v>0</v>
      </c>
      <c r="AB53" s="35">
        <f t="shared" si="5"/>
        <v>100</v>
      </c>
    </row>
    <row r="54" spans="1:28">
      <c r="A54" s="64">
        <v>1930</v>
      </c>
      <c r="B54" s="129">
        <f>+T5_９原データ!B49/4*0.9</f>
        <v>91073.025000000009</v>
      </c>
      <c r="C54" s="129">
        <f>+T5_９原データ!C49/4*0.9</f>
        <v>26.1</v>
      </c>
      <c r="D54" s="129">
        <f>+T5_９原データ!D49/4*0.9</f>
        <v>155832.97500000001</v>
      </c>
      <c r="E54" s="129">
        <f>+T5_９原データ!E49/4*0.9</f>
        <v>980.1</v>
      </c>
      <c r="F54" s="129">
        <f>+T5_９原データ!F49/4*0.9</f>
        <v>4190.4000000000005</v>
      </c>
      <c r="G54" s="129">
        <f>+T5_９原データ!G49/4*0.9</f>
        <v>33919.875</v>
      </c>
      <c r="H54" s="129">
        <f>+T5_９原データ!H49/4*0.9</f>
        <v>145772.1</v>
      </c>
      <c r="I54" s="129">
        <f>+T5_９原データ!I49/4*0.9</f>
        <v>377261.55</v>
      </c>
      <c r="J54" s="129">
        <f>+T5_９原データ!J49/4*0.9</f>
        <v>15698.475</v>
      </c>
      <c r="K54" s="129">
        <f>+T5_９原データ!K49/4*0.9</f>
        <v>0</v>
      </c>
      <c r="L54" s="129">
        <f t="shared" si="6"/>
        <v>824754.6</v>
      </c>
      <c r="M54" s="129">
        <f t="shared" si="7"/>
        <v>5520.375</v>
      </c>
      <c r="N54" s="129">
        <f t="shared" si="8"/>
        <v>0.66488514844133417</v>
      </c>
      <c r="O54" s="129">
        <f>+T5_９原データ!O49/4*0.9</f>
        <v>830274.97499999998</v>
      </c>
      <c r="Q54" s="32">
        <v>1930</v>
      </c>
      <c r="R54" s="35">
        <f t="shared" si="5"/>
        <v>11.042439169178325</v>
      </c>
      <c r="S54" s="35">
        <f t="shared" si="5"/>
        <v>3.1645776816522152E-3</v>
      </c>
      <c r="T54" s="35">
        <f t="shared" si="5"/>
        <v>18.894465699251633</v>
      </c>
      <c r="U54" s="35">
        <f t="shared" si="5"/>
        <v>0.11883534811445733</v>
      </c>
      <c r="V54" s="35">
        <f t="shared" si="5"/>
        <v>0.50807840295767992</v>
      </c>
      <c r="W54" s="35">
        <f t="shared" si="5"/>
        <v>4.1127233482541357</v>
      </c>
      <c r="X54" s="35">
        <f t="shared" si="5"/>
        <v>17.674602845500953</v>
      </c>
      <c r="Y54" s="50">
        <f t="shared" si="5"/>
        <v>45.742278976073607</v>
      </c>
      <c r="Z54" s="35">
        <f t="shared" si="5"/>
        <v>1.9034116329875579</v>
      </c>
      <c r="AA54" s="35">
        <f t="shared" si="5"/>
        <v>0</v>
      </c>
      <c r="AB54" s="35">
        <f t="shared" si="5"/>
        <v>100</v>
      </c>
    </row>
    <row r="55" spans="1:28">
      <c r="A55" s="64">
        <v>1931</v>
      </c>
      <c r="B55" s="129">
        <f>+T5_９原データ!B50/4*0.9</f>
        <v>55918.125</v>
      </c>
      <c r="C55" s="129">
        <f>+T5_９原データ!C50/4*0.9</f>
        <v>427.27500000000003</v>
      </c>
      <c r="D55" s="129">
        <f>+T5_９原データ!D50/4*0.9</f>
        <v>115604.77500000001</v>
      </c>
      <c r="E55" s="129">
        <f>+T5_９原データ!E50/4*0.9</f>
        <v>1047.6000000000001</v>
      </c>
      <c r="F55" s="129">
        <f>+T5_９原データ!F50/4*0.9</f>
        <v>4052.4749999999999</v>
      </c>
      <c r="G55" s="129">
        <f>+T5_９原データ!G50/4*0.9</f>
        <v>15217.65</v>
      </c>
      <c r="H55" s="129">
        <f>+T5_９原データ!H50/4*0.9</f>
        <v>197563.95</v>
      </c>
      <c r="I55" s="129">
        <f>+T5_９原データ!I50/4*0.9</f>
        <v>456222.15</v>
      </c>
      <c r="J55" s="129">
        <f>+T5_９原データ!J50/4*0.9</f>
        <v>15291.675000000001</v>
      </c>
      <c r="K55" s="129">
        <f>+T5_９原データ!K50/4*0.9</f>
        <v>0</v>
      </c>
      <c r="L55" s="129">
        <f t="shared" si="6"/>
        <v>861345.67500000005</v>
      </c>
      <c r="M55" s="129">
        <f t="shared" si="7"/>
        <v>5163.9749999999767</v>
      </c>
      <c r="N55" s="129">
        <f t="shared" si="8"/>
        <v>0.59595123955053209</v>
      </c>
      <c r="O55" s="129">
        <f>+T5_９原データ!O50/4*0.9</f>
        <v>866509.65</v>
      </c>
      <c r="Q55" s="32">
        <v>1931</v>
      </c>
      <c r="R55" s="35">
        <f t="shared" si="5"/>
        <v>6.4919493558727153</v>
      </c>
      <c r="S55" s="35">
        <f t="shared" si="5"/>
        <v>4.9605519874468526E-2</v>
      </c>
      <c r="T55" s="35">
        <f t="shared" si="5"/>
        <v>13.421414695093233</v>
      </c>
      <c r="U55" s="35">
        <f t="shared" si="5"/>
        <v>0.12162364430517401</v>
      </c>
      <c r="V55" s="35">
        <f t="shared" si="5"/>
        <v>0.47048184226385059</v>
      </c>
      <c r="W55" s="35">
        <f t="shared" si="5"/>
        <v>1.7667297162663524</v>
      </c>
      <c r="X55" s="35">
        <f t="shared" si="5"/>
        <v>22.936662449718575</v>
      </c>
      <c r="Y55" s="50">
        <f t="shared" si="5"/>
        <v>52.96620894973438</v>
      </c>
      <c r="Z55" s="35">
        <f t="shared" si="5"/>
        <v>1.7753238268712501</v>
      </c>
      <c r="AA55" s="35">
        <f t="shared" si="5"/>
        <v>0</v>
      </c>
      <c r="AB55" s="35">
        <f t="shared" si="5"/>
        <v>100</v>
      </c>
    </row>
    <row r="56" spans="1:28">
      <c r="A56" s="64">
        <v>1932</v>
      </c>
      <c r="B56" s="129">
        <f>+T5_９原データ!B51/4*0.9</f>
        <v>54124.875</v>
      </c>
      <c r="C56" s="129">
        <f>+T5_９原データ!C51/4*0.9</f>
        <v>78.525000000000006</v>
      </c>
      <c r="D56" s="129">
        <f>+T5_９原データ!D51/4*0.9</f>
        <v>57570.3</v>
      </c>
      <c r="E56" s="129">
        <f>+T5_９原データ!E51/4*0.9</f>
        <v>421.875</v>
      </c>
      <c r="F56" s="129">
        <f>+T5_９原データ!F51/4*0.9</f>
        <v>3290.625</v>
      </c>
      <c r="G56" s="129">
        <f>+T5_９原データ!G51/4*0.9</f>
        <v>4662.9000000000005</v>
      </c>
      <c r="H56" s="129">
        <f>+T5_９原データ!H51/4*0.9</f>
        <v>119051.1</v>
      </c>
      <c r="I56" s="129">
        <f>+T5_９原データ!I51/4*0.9</f>
        <v>293148.22500000003</v>
      </c>
      <c r="J56" s="129">
        <f>+T5_９原データ!J51/4*0.9</f>
        <v>16692.525000000001</v>
      </c>
      <c r="K56" s="129">
        <f>+T5_９原データ!K51/4*0.9</f>
        <v>0</v>
      </c>
      <c r="L56" s="129">
        <f t="shared" si="6"/>
        <v>549040.95000000007</v>
      </c>
      <c r="M56" s="129">
        <f t="shared" si="7"/>
        <v>3030.2999999999302</v>
      </c>
      <c r="N56" s="129">
        <f t="shared" si="8"/>
        <v>0.54889654188656445</v>
      </c>
      <c r="O56" s="129">
        <f>+T5_９原データ!O51/4*0.9</f>
        <v>552071.25</v>
      </c>
      <c r="Q56" s="32">
        <v>1932</v>
      </c>
      <c r="R56" s="35">
        <f t="shared" si="5"/>
        <v>9.85807615989299</v>
      </c>
      <c r="S56" s="35">
        <f t="shared" si="5"/>
        <v>1.4302211884195521E-2</v>
      </c>
      <c r="T56" s="35">
        <f t="shared" si="5"/>
        <v>10.485611319155701</v>
      </c>
      <c r="U56" s="35">
        <f t="shared" si="5"/>
        <v>7.6838530896465904E-2</v>
      </c>
      <c r="V56" s="35">
        <f t="shared" si="5"/>
        <v>0.59934054099243417</v>
      </c>
      <c r="W56" s="35">
        <f t="shared" si="5"/>
        <v>0.84928091429245856</v>
      </c>
      <c r="X56" s="35">
        <f t="shared" si="5"/>
        <v>21.683464594034376</v>
      </c>
      <c r="Y56" s="50">
        <f t="shared" si="5"/>
        <v>53.392779718889813</v>
      </c>
      <c r="Z56" s="35">
        <f t="shared" si="5"/>
        <v>3.0403060099615518</v>
      </c>
      <c r="AA56" s="35">
        <f t="shared" si="5"/>
        <v>0</v>
      </c>
      <c r="AB56" s="35">
        <f t="shared" si="5"/>
        <v>100</v>
      </c>
    </row>
    <row r="57" spans="1:28">
      <c r="A57" s="64">
        <v>1933</v>
      </c>
      <c r="B57" s="129">
        <f>+T5_９原データ!B52/4*0.9</f>
        <v>22147.200000000001</v>
      </c>
      <c r="C57" s="129">
        <f>+T5_９原データ!C52/4*0.9</f>
        <v>206.55</v>
      </c>
      <c r="D57" s="129">
        <f>+T5_９原データ!D52/4*0.9</f>
        <v>42179.625</v>
      </c>
      <c r="E57" s="129">
        <f>+T5_９原データ!E52/4*0.9</f>
        <v>155.25</v>
      </c>
      <c r="F57" s="129">
        <f>+T5_９原データ!F52/4*0.9</f>
        <v>950.4</v>
      </c>
      <c r="G57" s="129">
        <f>+T5_９原データ!G52/4*0.9</f>
        <v>3934.8</v>
      </c>
      <c r="H57" s="129">
        <f>+T5_９原データ!H52/4*0.9</f>
        <v>83530.350000000006</v>
      </c>
      <c r="I57" s="129">
        <f>+T5_９原データ!I52/4*0.9</f>
        <v>113395.27500000001</v>
      </c>
      <c r="J57" s="129">
        <f>+T5_９原データ!J52/4*0.9</f>
        <v>6118.6500000000005</v>
      </c>
      <c r="K57" s="129">
        <f>+T5_９原データ!K52/4*0.9</f>
        <v>0</v>
      </c>
      <c r="L57" s="129">
        <f t="shared" si="6"/>
        <v>272618.10000000003</v>
      </c>
      <c r="M57" s="129">
        <f t="shared" si="7"/>
        <v>434.69999999995343</v>
      </c>
      <c r="N57" s="129">
        <f t="shared" si="8"/>
        <v>0.15919997890516174</v>
      </c>
      <c r="O57" s="129">
        <f>+T5_９原データ!O52/4*0.9</f>
        <v>273052.79999999999</v>
      </c>
      <c r="Q57" s="32">
        <v>1933</v>
      </c>
      <c r="R57" s="35">
        <f t="shared" si="5"/>
        <v>8.1238919939651844</v>
      </c>
      <c r="S57" s="35">
        <f t="shared" si="5"/>
        <v>7.5765328861143108E-2</v>
      </c>
      <c r="T57" s="35">
        <f t="shared" si="5"/>
        <v>15.472055964002388</v>
      </c>
      <c r="U57" s="35">
        <f t="shared" si="5"/>
        <v>5.6947796202819978E-2</v>
      </c>
      <c r="V57" s="35">
        <f t="shared" si="5"/>
        <v>0.3486195524068284</v>
      </c>
      <c r="W57" s="35">
        <f t="shared" si="5"/>
        <v>1.4433377681085737</v>
      </c>
      <c r="X57" s="35">
        <f t="shared" si="5"/>
        <v>30.640060216104501</v>
      </c>
      <c r="Y57" s="50">
        <f t="shared" si="5"/>
        <v>41.594917945653641</v>
      </c>
      <c r="Z57" s="35">
        <f t="shared" si="5"/>
        <v>2.2444034346949082</v>
      </c>
      <c r="AA57" s="35">
        <f t="shared" si="5"/>
        <v>0</v>
      </c>
      <c r="AB57" s="35">
        <f t="shared" si="5"/>
        <v>100</v>
      </c>
    </row>
    <row r="58" spans="1:28">
      <c r="A58" s="64">
        <v>1934</v>
      </c>
      <c r="B58" s="129">
        <f>+T5_９原データ!B53/4*0.9</f>
        <v>24923.924999999999</v>
      </c>
      <c r="C58" s="129">
        <f>+T5_９原データ!C53/4*0.9</f>
        <v>587.25</v>
      </c>
      <c r="D58" s="129">
        <f>+T5_９原データ!D53/4*0.9</f>
        <v>43431.75</v>
      </c>
      <c r="E58" s="129">
        <f>+T5_９原データ!E53/4*0.9</f>
        <v>188.55</v>
      </c>
      <c r="F58" s="129">
        <f>+T5_９原データ!F53/4*0.9</f>
        <v>1720.8</v>
      </c>
      <c r="G58" s="129">
        <f>+T5_９原データ!G53/4*0.9</f>
        <v>6204.8249999999998</v>
      </c>
      <c r="H58" s="129">
        <f>+T5_９原データ!H53/4*0.9</f>
        <v>58037.625</v>
      </c>
      <c r="I58" s="129">
        <f>+T5_９原データ!I53/4*0.9</f>
        <v>41818.050000000003</v>
      </c>
      <c r="J58" s="129">
        <f>+T5_９原データ!J53/4*0.9</f>
        <v>4214.7</v>
      </c>
      <c r="K58" s="129">
        <f>+T5_９原データ!K53/4*0.9</f>
        <v>0</v>
      </c>
      <c r="L58" s="129">
        <f t="shared" si="6"/>
        <v>181127.47500000003</v>
      </c>
      <c r="M58" s="129">
        <f t="shared" si="7"/>
        <v>1128.8249999999825</v>
      </c>
      <c r="N58" s="129">
        <f t="shared" si="8"/>
        <v>0.61936130602891781</v>
      </c>
      <c r="O58" s="129">
        <f>+T5_９原データ!O53/4*0.9</f>
        <v>182256.30000000002</v>
      </c>
      <c r="Q58" s="32">
        <v>1934</v>
      </c>
      <c r="R58" s="35">
        <f t="shared" si="5"/>
        <v>13.760433087249737</v>
      </c>
      <c r="S58" s="35">
        <f t="shared" si="5"/>
        <v>0.32421917216038032</v>
      </c>
      <c r="T58" s="35">
        <f t="shared" si="5"/>
        <v>23.978554330313496</v>
      </c>
      <c r="U58" s="35">
        <f t="shared" si="5"/>
        <v>0.10409795642544013</v>
      </c>
      <c r="V58" s="35">
        <f t="shared" si="5"/>
        <v>0.95004912976344391</v>
      </c>
      <c r="W58" s="35">
        <f t="shared" si="5"/>
        <v>3.4256674753512675</v>
      </c>
      <c r="X58" s="50">
        <f t="shared" si="5"/>
        <v>32.042419296133836</v>
      </c>
      <c r="Y58" s="35">
        <f t="shared" si="5"/>
        <v>23.087634827350183</v>
      </c>
      <c r="Z58" s="35">
        <f t="shared" si="5"/>
        <v>2.326924725252201</v>
      </c>
      <c r="AA58" s="35">
        <f t="shared" si="5"/>
        <v>0</v>
      </c>
      <c r="AB58" s="35">
        <f t="shared" si="5"/>
        <v>100</v>
      </c>
    </row>
    <row r="59" spans="1:28">
      <c r="A59" s="64">
        <v>1935</v>
      </c>
      <c r="B59" s="129">
        <f>+T5_９原データ!B54/4*0.9</f>
        <v>22813.424999999999</v>
      </c>
      <c r="C59" s="129">
        <f>+T5_９原データ!C54/4*0.9</f>
        <v>647.55000000000007</v>
      </c>
      <c r="D59" s="129">
        <f>+T5_９原データ!D54/4*0.9</f>
        <v>55301.4</v>
      </c>
      <c r="E59" s="129">
        <f>+T5_９原データ!E54/4*0.9</f>
        <v>53.550000000000004</v>
      </c>
      <c r="F59" s="129">
        <f>+T5_９原データ!F54/4*0.9</f>
        <v>2459.7000000000003</v>
      </c>
      <c r="G59" s="129">
        <f>+T5_９原データ!G54/4*0.9</f>
        <v>6070.05</v>
      </c>
      <c r="H59" s="129">
        <f>+T5_９原データ!H54/4*0.9</f>
        <v>56576.25</v>
      </c>
      <c r="I59" s="129">
        <f>+T5_９原データ!I54/4*0.9</f>
        <v>41102.325000000004</v>
      </c>
      <c r="J59" s="129">
        <f>+T5_９原データ!J54/4*0.9</f>
        <v>3626.55</v>
      </c>
      <c r="K59" s="129">
        <f>+T5_９原データ!K54/4*0.9</f>
        <v>0</v>
      </c>
      <c r="L59" s="129">
        <f t="shared" si="6"/>
        <v>188650.8</v>
      </c>
      <c r="M59" s="129">
        <f t="shared" si="7"/>
        <v>622.1250000000291</v>
      </c>
      <c r="N59" s="129">
        <f t="shared" si="8"/>
        <v>0.32869201973817913</v>
      </c>
      <c r="O59" s="129">
        <f>+T5_９原データ!O54/4*0.9</f>
        <v>189272.92500000002</v>
      </c>
      <c r="Q59" s="32">
        <v>1935</v>
      </c>
      <c r="R59" s="35">
        <f t="shared" si="5"/>
        <v>12.092938381390379</v>
      </c>
      <c r="S59" s="35">
        <f t="shared" si="5"/>
        <v>0.34325324885979819</v>
      </c>
      <c r="T59" s="35">
        <f t="shared" si="5"/>
        <v>29.314161402973117</v>
      </c>
      <c r="U59" s="35">
        <f t="shared" si="5"/>
        <v>2.8385779440108398E-2</v>
      </c>
      <c r="V59" s="35">
        <f t="shared" si="5"/>
        <v>1.3038375665515336</v>
      </c>
      <c r="W59" s="35">
        <f t="shared" si="5"/>
        <v>3.2176115871228745</v>
      </c>
      <c r="X59" s="50">
        <f t="shared" si="5"/>
        <v>29.98993378241704</v>
      </c>
      <c r="Y59" s="35">
        <f t="shared" si="5"/>
        <v>21.787516936053283</v>
      </c>
      <c r="Z59" s="35">
        <f t="shared" si="5"/>
        <v>1.9223613151918788</v>
      </c>
      <c r="AA59" s="35">
        <f t="shared" si="5"/>
        <v>0</v>
      </c>
      <c r="AB59" s="35">
        <f t="shared" si="5"/>
        <v>100</v>
      </c>
    </row>
    <row r="60" spans="1:28">
      <c r="A60" s="64">
        <v>1936</v>
      </c>
      <c r="B60" s="129">
        <f>+T5_９原データ!B55/4*0.9</f>
        <v>25183.8</v>
      </c>
      <c r="C60" s="129">
        <f>+T5_９原データ!C55/4*0.9</f>
        <v>423.90000000000003</v>
      </c>
      <c r="D60" s="129">
        <f>+T5_９原データ!D55/4*0.9</f>
        <v>49346.55</v>
      </c>
      <c r="E60" s="129">
        <f>+T5_９原データ!E55/4*0.9</f>
        <v>1096.875</v>
      </c>
      <c r="F60" s="129">
        <f>+T5_９原データ!F55/4*0.9</f>
        <v>2492.7750000000001</v>
      </c>
      <c r="G60" s="129">
        <f>+T5_９原データ!G55/4*0.9</f>
        <v>6724.5749999999998</v>
      </c>
      <c r="H60" s="129">
        <f>+T5_９原データ!H55/4*0.9</f>
        <v>59412.375</v>
      </c>
      <c r="I60" s="129">
        <f>+T5_９原データ!I55/4*0.9</f>
        <v>88557.525000000009</v>
      </c>
      <c r="J60" s="129">
        <f>+T5_９原データ!J55/4*0.9</f>
        <v>7336.35</v>
      </c>
      <c r="K60" s="129">
        <f>+T5_９原データ!K55/4*0.9</f>
        <v>0</v>
      </c>
      <c r="L60" s="129">
        <f t="shared" si="6"/>
        <v>240574.72500000001</v>
      </c>
      <c r="M60" s="129">
        <f t="shared" si="7"/>
        <v>1572.9750000000058</v>
      </c>
      <c r="N60" s="129">
        <f t="shared" si="8"/>
        <v>0.64959320282621136</v>
      </c>
      <c r="O60" s="129">
        <f>+T5_９原データ!O55/4*0.9</f>
        <v>242147.7</v>
      </c>
      <c r="Q60" s="32">
        <v>1936</v>
      </c>
      <c r="R60" s="35">
        <f t="shared" si="5"/>
        <v>10.468181975475604</v>
      </c>
      <c r="S60" s="35">
        <f t="shared" si="5"/>
        <v>0.17620304876166853</v>
      </c>
      <c r="T60" s="35">
        <f t="shared" si="5"/>
        <v>20.51194280695946</v>
      </c>
      <c r="U60" s="35">
        <f t="shared" si="5"/>
        <v>0.45593941757597356</v>
      </c>
      <c r="V60" s="35">
        <f t="shared" si="5"/>
        <v>1.0361749348357354</v>
      </c>
      <c r="W60" s="35">
        <f t="shared" si="5"/>
        <v>2.7952125893524351</v>
      </c>
      <c r="X60" s="35">
        <f t="shared" si="5"/>
        <v>24.696017006774092</v>
      </c>
      <c r="Y60" s="50">
        <f t="shared" si="5"/>
        <v>36.810818343448176</v>
      </c>
      <c r="Z60" s="35">
        <f t="shared" si="5"/>
        <v>3.0495098768168605</v>
      </c>
      <c r="AA60" s="35">
        <f t="shared" si="5"/>
        <v>0</v>
      </c>
      <c r="AB60" s="35">
        <f t="shared" si="5"/>
        <v>100</v>
      </c>
    </row>
    <row r="61" spans="1:28">
      <c r="A61" s="64">
        <v>1937</v>
      </c>
      <c r="B61" s="129">
        <f>+T5_９原データ!B56/4*0.9</f>
        <v>21913.65</v>
      </c>
      <c r="C61" s="129">
        <f>+T5_９原データ!C56/4*0.9</f>
        <v>384.52500000000003</v>
      </c>
      <c r="D61" s="129">
        <f>+T5_９原データ!D56/4*0.9</f>
        <v>59962.724999999999</v>
      </c>
      <c r="E61" s="129">
        <f>+T5_９原データ!E56/4*0.9</f>
        <v>2936.4749999999999</v>
      </c>
      <c r="F61" s="129">
        <f>+T5_９原データ!F56/4*0.9</f>
        <v>2329.4250000000002</v>
      </c>
      <c r="G61" s="129">
        <f>+T5_９原データ!G56/4*0.9</f>
        <v>3556.5750000000003</v>
      </c>
      <c r="H61" s="129">
        <f>+T5_９原データ!H56/4*0.9</f>
        <v>72853.875</v>
      </c>
      <c r="I61" s="129">
        <f>+T5_９原データ!I56/4*0.9</f>
        <v>59718.15</v>
      </c>
      <c r="J61" s="129">
        <f>+T5_９原データ!J56/4*0.9</f>
        <v>4202.7750000000005</v>
      </c>
      <c r="K61" s="129">
        <f>+T5_９原データ!K56/4*0.9</f>
        <v>0</v>
      </c>
      <c r="L61" s="129">
        <f t="shared" si="6"/>
        <v>227858.17499999999</v>
      </c>
      <c r="M61" s="129">
        <f t="shared" si="7"/>
        <v>709.20000000001164</v>
      </c>
      <c r="N61" s="129">
        <f t="shared" si="8"/>
        <v>0.31028050263079393</v>
      </c>
      <c r="O61" s="129">
        <f>+T5_９原データ!O56/4*0.9</f>
        <v>228567.375</v>
      </c>
      <c r="Q61" s="32">
        <v>1937</v>
      </c>
      <c r="R61" s="35">
        <f t="shared" si="5"/>
        <v>9.6172322981170204</v>
      </c>
      <c r="S61" s="35">
        <f t="shared" si="5"/>
        <v>0.16875628886257871</v>
      </c>
      <c r="T61" s="35">
        <f t="shared" si="5"/>
        <v>26.315810262238781</v>
      </c>
      <c r="U61" s="35">
        <f t="shared" si="5"/>
        <v>1.2887292720570593</v>
      </c>
      <c r="V61" s="35">
        <f t="shared" si="5"/>
        <v>1.0223135509621282</v>
      </c>
      <c r="W61" s="35">
        <f t="shared" si="5"/>
        <v>1.5608722399360919</v>
      </c>
      <c r="X61" s="50">
        <f t="shared" si="5"/>
        <v>31.973342628589034</v>
      </c>
      <c r="Y61" s="35">
        <f t="shared" si="5"/>
        <v>26.208473757853984</v>
      </c>
      <c r="Z61" s="35">
        <f t="shared" si="5"/>
        <v>1.8444697013833278</v>
      </c>
      <c r="AA61" s="35">
        <f t="shared" si="5"/>
        <v>0</v>
      </c>
      <c r="AB61" s="35">
        <f t="shared" si="5"/>
        <v>100</v>
      </c>
    </row>
    <row r="62" spans="1:28">
      <c r="A62" s="64">
        <v>1938</v>
      </c>
      <c r="B62" s="129">
        <f>+T5_９原データ!B57/4*0.9</f>
        <v>30033.45</v>
      </c>
      <c r="C62" s="129">
        <f>+T5_９原データ!C57/4*0.9</f>
        <v>60.075000000000003</v>
      </c>
      <c r="D62" s="129">
        <f>+T5_９原データ!D57/4*0.9</f>
        <v>48339.450000000004</v>
      </c>
      <c r="E62" s="129">
        <f>+T5_９原データ!E57/4*0.9</f>
        <v>2933.55</v>
      </c>
      <c r="F62" s="129">
        <f>+T5_９原データ!F57/4*0.9</f>
        <v>3126.375</v>
      </c>
      <c r="G62" s="129">
        <f>+T5_９原データ!G57/4*0.9</f>
        <v>4920.5250000000005</v>
      </c>
      <c r="H62" s="129">
        <f>+T5_９原データ!H57/4*0.9</f>
        <v>67637.7</v>
      </c>
      <c r="I62" s="129">
        <f>+T5_９原データ!I57/4*0.9</f>
        <v>83646</v>
      </c>
      <c r="J62" s="129">
        <f>+T5_９原データ!J57/4*0.9</f>
        <v>4323.375</v>
      </c>
      <c r="K62" s="129">
        <f>+T5_９原データ!K57/4*0.9</f>
        <v>0</v>
      </c>
      <c r="L62" s="129">
        <f t="shared" si="6"/>
        <v>245020.5</v>
      </c>
      <c r="M62" s="129">
        <f t="shared" si="7"/>
        <v>234.89999999999418</v>
      </c>
      <c r="N62" s="129">
        <f t="shared" si="8"/>
        <v>9.5777707646801741E-2</v>
      </c>
      <c r="O62" s="129">
        <f>+T5_９原データ!O57/4*0.9</f>
        <v>245255.4</v>
      </c>
      <c r="Q62" s="32">
        <v>1938</v>
      </c>
      <c r="R62" s="35">
        <f t="shared" si="5"/>
        <v>12.257525390732612</v>
      </c>
      <c r="S62" s="35">
        <f t="shared" si="5"/>
        <v>2.4518356627302614E-2</v>
      </c>
      <c r="T62" s="35">
        <f t="shared" si="5"/>
        <v>19.728736983232018</v>
      </c>
      <c r="U62" s="35">
        <f t="shared" si="5"/>
        <v>1.1972671674410917</v>
      </c>
      <c r="V62" s="35">
        <f t="shared" si="5"/>
        <v>1.2759646641811604</v>
      </c>
      <c r="W62" s="35">
        <f t="shared" si="5"/>
        <v>2.0082095171628498</v>
      </c>
      <c r="X62" s="35">
        <f t="shared" si="5"/>
        <v>27.604914690811583</v>
      </c>
      <c r="Y62" s="50">
        <f t="shared" si="5"/>
        <v>34.138368014104941</v>
      </c>
      <c r="Z62" s="35">
        <f t="shared" si="5"/>
        <v>1.7644952157064409</v>
      </c>
      <c r="AA62" s="35">
        <f t="shared" si="5"/>
        <v>0</v>
      </c>
      <c r="AB62" s="35">
        <f t="shared" si="5"/>
        <v>100</v>
      </c>
    </row>
    <row r="63" spans="1:28">
      <c r="A63" s="64">
        <v>1939</v>
      </c>
      <c r="B63" s="129">
        <f>+T5_９原データ!B58/4*0.9</f>
        <v>22469.174999999999</v>
      </c>
      <c r="C63" s="129">
        <f>+T5_９原データ!C58/4*0.9</f>
        <v>73.125</v>
      </c>
      <c r="D63" s="129">
        <f>+T5_９原データ!D58/4*0.9</f>
        <v>40540.050000000003</v>
      </c>
      <c r="E63" s="129">
        <f>+T5_９原データ!E58/4*0.9</f>
        <v>1612.3500000000001</v>
      </c>
      <c r="F63" s="129">
        <f>+T5_９原データ!F58/4*0.9</f>
        <v>1973.925</v>
      </c>
      <c r="G63" s="129">
        <f>+T5_９原データ!G58/4*0.9</f>
        <v>1464.9750000000001</v>
      </c>
      <c r="H63" s="129">
        <f>+T5_９原データ!H58/4*0.9</f>
        <v>32755.05</v>
      </c>
      <c r="I63" s="129">
        <f>+T5_９原データ!I58/4*0.9</f>
        <v>63391.5</v>
      </c>
      <c r="J63" s="129">
        <f>+T5_９原データ!J58/4*0.9</f>
        <v>2533.7249999999999</v>
      </c>
      <c r="K63" s="129">
        <f>+T5_９原データ!K58/4*0.9</f>
        <v>0</v>
      </c>
      <c r="L63" s="129">
        <f t="shared" si="6"/>
        <v>166813.87500000003</v>
      </c>
      <c r="M63" s="129">
        <f t="shared" si="7"/>
        <v>699.7499999999709</v>
      </c>
      <c r="N63" s="129">
        <f t="shared" si="8"/>
        <v>0.41772721472654595</v>
      </c>
      <c r="O63" s="129">
        <f>+T5_９原データ!O58/4*0.9</f>
        <v>167513.625</v>
      </c>
      <c r="Q63" s="32">
        <v>1939</v>
      </c>
      <c r="R63" s="35">
        <f t="shared" si="5"/>
        <v>13.469607968761588</v>
      </c>
      <c r="S63" s="35">
        <f t="shared" si="5"/>
        <v>4.3836281604273018E-2</v>
      </c>
      <c r="T63" s="35">
        <f t="shared" si="5"/>
        <v>24.302564759676013</v>
      </c>
      <c r="U63" s="35">
        <f t="shared" si="5"/>
        <v>0.9665562891576015</v>
      </c>
      <c r="V63" s="35">
        <f t="shared" si="5"/>
        <v>1.1833098415824221</v>
      </c>
      <c r="W63" s="35">
        <f t="shared" si="5"/>
        <v>0.87820932161668197</v>
      </c>
      <c r="X63" s="35">
        <f t="shared" si="5"/>
        <v>19.635686779651866</v>
      </c>
      <c r="Y63" s="50">
        <f t="shared" si="5"/>
        <v>38.001335320578093</v>
      </c>
      <c r="Z63" s="35">
        <f t="shared" si="5"/>
        <v>1.5188934373714413</v>
      </c>
      <c r="AA63" s="35">
        <f t="shared" si="5"/>
        <v>0</v>
      </c>
      <c r="AB63" s="35">
        <f t="shared" si="5"/>
        <v>100</v>
      </c>
    </row>
    <row r="64" spans="1:28">
      <c r="A64" s="64">
        <v>1940</v>
      </c>
      <c r="B64" s="129">
        <f>+T5_９原データ!B59/4*0.9</f>
        <v>24711.975000000002</v>
      </c>
      <c r="C64" s="129">
        <f>+T5_９原データ!C59/4*0.9</f>
        <v>1393.65</v>
      </c>
      <c r="D64" s="129">
        <f>+T5_９原データ!D59/4*0.9</f>
        <v>37751.85</v>
      </c>
      <c r="E64" s="129">
        <f>+T5_９原データ!E59/4*0.9</f>
        <v>15831.45</v>
      </c>
      <c r="F64" s="129">
        <f>+T5_９原データ!F59/4*0.9</f>
        <v>12181.275</v>
      </c>
      <c r="G64" s="129">
        <f>+T5_９原データ!G59/4*0.9</f>
        <v>3625.875</v>
      </c>
      <c r="H64" s="129">
        <f>+T5_９原データ!H59/4*0.9</f>
        <v>65662.425000000003</v>
      </c>
      <c r="I64" s="129">
        <f>+T5_９原データ!I59/4*0.9</f>
        <v>77085</v>
      </c>
      <c r="J64" s="129">
        <f>+T5_９原データ!J59/4*0.9</f>
        <v>5418.45</v>
      </c>
      <c r="K64" s="129">
        <f>+T5_９原データ!K59/4*0.9</f>
        <v>0</v>
      </c>
      <c r="L64" s="129">
        <f t="shared" si="6"/>
        <v>243661.95</v>
      </c>
      <c r="M64" s="129">
        <f t="shared" si="7"/>
        <v>1841.1749999999884</v>
      </c>
      <c r="N64" s="129">
        <f t="shared" si="8"/>
        <v>0.74995990376904098</v>
      </c>
      <c r="O64" s="129">
        <f>+T5_９原データ!O59/4*0.9</f>
        <v>245503.125</v>
      </c>
      <c r="Q64" s="32">
        <v>1940</v>
      </c>
      <c r="R64" s="35">
        <f t="shared" si="5"/>
        <v>10.141909723697115</v>
      </c>
      <c r="S64" s="35">
        <f t="shared" si="5"/>
        <v>0.57196045586928934</v>
      </c>
      <c r="T64" s="35">
        <f t="shared" ref="T64:AB64" si="9">+D64/$L64*100</f>
        <v>15.493535203178007</v>
      </c>
      <c r="U64" s="35">
        <f t="shared" si="9"/>
        <v>6.4973008711454536</v>
      </c>
      <c r="V64" s="35">
        <f t="shared" si="9"/>
        <v>4.9992520375052401</v>
      </c>
      <c r="W64" s="35">
        <f t="shared" si="9"/>
        <v>1.4880760003767515</v>
      </c>
      <c r="X64" s="35">
        <f t="shared" si="9"/>
        <v>26.948165275702667</v>
      </c>
      <c r="Y64" s="50">
        <f t="shared" si="9"/>
        <v>31.63604329687093</v>
      </c>
      <c r="Z64" s="35">
        <f t="shared" si="9"/>
        <v>2.2237571356545409</v>
      </c>
      <c r="AA64" s="35">
        <f t="shared" si="9"/>
        <v>0</v>
      </c>
      <c r="AB64" s="35">
        <f t="shared" si="9"/>
        <v>100</v>
      </c>
    </row>
    <row r="65" spans="1:28">
      <c r="A65" s="171">
        <v>1941</v>
      </c>
      <c r="B65" s="172">
        <v>23721.520754716981</v>
      </c>
      <c r="C65" s="172">
        <v>863.66037735849068</v>
      </c>
      <c r="D65" s="172">
        <v>55602.67924528302</v>
      </c>
      <c r="E65" s="172">
        <v>16278.554716981134</v>
      </c>
      <c r="F65" s="172">
        <v>4287.566037735849</v>
      </c>
      <c r="G65" s="172">
        <v>4674.0905660377357</v>
      </c>
      <c r="H65" s="172">
        <v>50176.358490566039</v>
      </c>
      <c r="I65" s="172">
        <v>88568.660377358494</v>
      </c>
      <c r="J65" s="172">
        <v>7301.0377358490568</v>
      </c>
      <c r="K65" s="172">
        <v>271.8679245283019</v>
      </c>
      <c r="L65" s="172">
        <v>251745.99622641513</v>
      </c>
      <c r="M65" s="172"/>
      <c r="N65" s="172"/>
      <c r="O65" s="172">
        <v>253681.47169811322</v>
      </c>
      <c r="Q65" s="33"/>
      <c r="R65" s="28"/>
      <c r="S65" s="28"/>
      <c r="T65" s="28"/>
      <c r="U65" s="28"/>
      <c r="V65" s="28"/>
      <c r="W65" s="28"/>
      <c r="X65" s="28"/>
      <c r="Y65" s="173"/>
      <c r="Z65" s="28"/>
      <c r="AA65" s="28"/>
      <c r="AB65" s="28"/>
    </row>
    <row r="66" spans="1:28">
      <c r="A66" s="171">
        <v>1942</v>
      </c>
      <c r="B66" s="172">
        <v>111099.17547169812</v>
      </c>
      <c r="C66" s="172"/>
      <c r="D66" s="172">
        <v>141335.96603773587</v>
      </c>
      <c r="E66" s="172">
        <v>9033.7754716981144</v>
      </c>
      <c r="F66" s="172">
        <v>29189.105660377361</v>
      </c>
      <c r="G66" s="172">
        <v>33664.686792452834</v>
      </c>
      <c r="H66" s="172">
        <v>17538.690566037734</v>
      </c>
      <c r="I66" s="172">
        <v>71251.233962264145</v>
      </c>
      <c r="J66" s="172">
        <v>2319.8433962264153</v>
      </c>
      <c r="K66" s="172">
        <v>623194.84528301889</v>
      </c>
      <c r="L66" s="172">
        <v>1038627.3226415094</v>
      </c>
      <c r="M66" s="172"/>
      <c r="N66" s="172"/>
      <c r="O66" s="172">
        <v>1031774.4339622642</v>
      </c>
      <c r="Q66" s="33"/>
      <c r="R66" s="28"/>
      <c r="S66" s="28"/>
      <c r="T66" s="28"/>
      <c r="U66" s="28"/>
      <c r="V66" s="28"/>
      <c r="W66" s="28"/>
      <c r="X66" s="28"/>
      <c r="Y66" s="173"/>
      <c r="Z66" s="28"/>
      <c r="AA66" s="28"/>
      <c r="AB66" s="28"/>
    </row>
    <row r="67" spans="1:28">
      <c r="A67" s="171">
        <v>1943</v>
      </c>
      <c r="B67" s="172">
        <v>430199.76226415101</v>
      </c>
      <c r="C67" s="172"/>
      <c r="D67" s="172">
        <v>289276.91320754722</v>
      </c>
      <c r="E67" s="172">
        <v>24655.958490566041</v>
      </c>
      <c r="F67" s="172">
        <v>104803.50566037736</v>
      </c>
      <c r="G67" s="172">
        <v>88448.298113207551</v>
      </c>
      <c r="H67" s="172">
        <v>36378.52641509434</v>
      </c>
      <c r="I67" s="172">
        <v>288345.22641509434</v>
      </c>
      <c r="J67" s="172">
        <v>10416.430188679245</v>
      </c>
      <c r="K67" s="172">
        <v>1519030.2226415095</v>
      </c>
      <c r="L67" s="172">
        <v>2791554.8433962264</v>
      </c>
      <c r="M67" s="172"/>
      <c r="N67" s="172"/>
      <c r="O67" s="172">
        <v>2754320.2641509436</v>
      </c>
      <c r="Q67" s="33"/>
      <c r="R67" s="28"/>
      <c r="S67" s="28"/>
      <c r="T67" s="28"/>
      <c r="U67" s="28"/>
      <c r="V67" s="28"/>
      <c r="W67" s="28"/>
      <c r="X67" s="28"/>
      <c r="Y67" s="173"/>
      <c r="Z67" s="28"/>
      <c r="AA67" s="28"/>
      <c r="AB67" s="28"/>
    </row>
    <row r="68" spans="1:28">
      <c r="A68" s="171">
        <v>1944</v>
      </c>
      <c r="B68" s="172">
        <v>651806.11698113219</v>
      </c>
      <c r="C68" s="172"/>
      <c r="D68" s="172">
        <v>399349.66415094346</v>
      </c>
      <c r="E68" s="172">
        <v>63368.490566037741</v>
      </c>
      <c r="F68" s="172">
        <v>153429.23207547169</v>
      </c>
      <c r="G68" s="172">
        <v>130755.44716981135</v>
      </c>
      <c r="H68" s="172">
        <v>47027.988679245282</v>
      </c>
      <c r="I68" s="172">
        <v>618595.11509433959</v>
      </c>
      <c r="J68" s="172">
        <v>13310.049056603773</v>
      </c>
      <c r="K68" s="172">
        <v>1688525.8471698114</v>
      </c>
      <c r="L68" s="172">
        <v>3766167.9509433964</v>
      </c>
      <c r="M68" s="172"/>
      <c r="N68" s="172"/>
      <c r="O68" s="172">
        <v>3751067.0377358492</v>
      </c>
      <c r="Q68" s="33"/>
      <c r="R68" s="28"/>
      <c r="S68" s="28"/>
      <c r="T68" s="28"/>
      <c r="U68" s="28"/>
      <c r="V68" s="28"/>
      <c r="W68" s="28"/>
      <c r="X68" s="28"/>
      <c r="Y68" s="173"/>
      <c r="Z68" s="28"/>
      <c r="AA68" s="28"/>
      <c r="AB68" s="28"/>
    </row>
    <row r="69" spans="1:28">
      <c r="A69" s="171">
        <v>1945</v>
      </c>
      <c r="B69" s="172">
        <v>436955.5018867926</v>
      </c>
      <c r="C69" s="172"/>
      <c r="D69" s="172">
        <v>254670.65660377359</v>
      </c>
      <c r="E69" s="172">
        <v>82245.226415094337</v>
      </c>
      <c r="F69" s="172">
        <v>66652.386792452831</v>
      </c>
      <c r="G69" s="172">
        <v>90788.824528301906</v>
      </c>
      <c r="H69" s="172">
        <v>37120.737735849056</v>
      </c>
      <c r="I69" s="172">
        <v>358466.07735849055</v>
      </c>
      <c r="J69" s="172">
        <v>68481.815094339618</v>
      </c>
      <c r="K69" s="172">
        <v>1152873.6283018868</v>
      </c>
      <c r="L69" s="172">
        <v>2548254.8547169813</v>
      </c>
      <c r="M69" s="172"/>
      <c r="N69" s="172"/>
      <c r="O69" s="172">
        <v>2512537.1320754718</v>
      </c>
      <c r="Q69" s="33"/>
      <c r="R69" s="28"/>
      <c r="S69" s="28"/>
      <c r="T69" s="28"/>
      <c r="U69" s="28"/>
      <c r="V69" s="28"/>
      <c r="W69" s="28"/>
      <c r="X69" s="28"/>
      <c r="Y69" s="173"/>
      <c r="Z69" s="28"/>
      <c r="AA69" s="28"/>
      <c r="AB69" s="28"/>
    </row>
    <row r="70" spans="1:28">
      <c r="A70" t="s">
        <v>132</v>
      </c>
      <c r="Q70" t="s">
        <v>132</v>
      </c>
    </row>
    <row r="73" spans="1:28" ht="16.2">
      <c r="A73" s="60" t="s">
        <v>198</v>
      </c>
    </row>
    <row r="75" spans="1:28" ht="17.100000000000001" customHeight="1">
      <c r="A75" s="46" t="s">
        <v>100</v>
      </c>
      <c r="B75" s="47">
        <v>0</v>
      </c>
      <c r="C75" s="47">
        <v>1</v>
      </c>
      <c r="D75" s="47">
        <v>2</v>
      </c>
      <c r="E75" s="47">
        <v>3</v>
      </c>
      <c r="F75" s="47">
        <v>4</v>
      </c>
      <c r="G75" s="47">
        <v>5</v>
      </c>
      <c r="H75" s="47">
        <v>6</v>
      </c>
      <c r="I75" s="47">
        <v>7</v>
      </c>
      <c r="J75" s="47">
        <v>8</v>
      </c>
      <c r="K75" s="47">
        <v>9</v>
      </c>
      <c r="L75" s="47" t="s">
        <v>88</v>
      </c>
    </row>
    <row r="76" spans="1:28" ht="52.8">
      <c r="A76" s="48" t="s">
        <v>89</v>
      </c>
      <c r="B76" s="49" t="s">
        <v>90</v>
      </c>
      <c r="C76" s="49" t="s">
        <v>91</v>
      </c>
      <c r="D76" s="49" t="s">
        <v>92</v>
      </c>
      <c r="E76" s="49" t="s">
        <v>93</v>
      </c>
      <c r="F76" s="49" t="s">
        <v>94</v>
      </c>
      <c r="G76" s="49" t="s">
        <v>95</v>
      </c>
      <c r="H76" s="49" t="s">
        <v>96</v>
      </c>
      <c r="I76" s="49" t="s">
        <v>97</v>
      </c>
      <c r="J76" s="49" t="s">
        <v>98</v>
      </c>
      <c r="K76" s="49" t="s">
        <v>99</v>
      </c>
      <c r="L76" s="49" t="s">
        <v>257</v>
      </c>
    </row>
    <row r="77" spans="1:28">
      <c r="A77" s="32">
        <v>1918</v>
      </c>
      <c r="B77" s="61">
        <f t="shared" ref="B77:L77" si="10">+B5-B41</f>
        <v>-11803.275</v>
      </c>
      <c r="C77" s="61">
        <f t="shared" si="10"/>
        <v>95.850000000000009</v>
      </c>
      <c r="D77" s="61">
        <f t="shared" si="10"/>
        <v>-1597.9499999999998</v>
      </c>
      <c r="E77" s="61">
        <f t="shared" si="10"/>
        <v>-148.94999999999999</v>
      </c>
      <c r="F77" s="61">
        <f t="shared" si="10"/>
        <v>-31.5</v>
      </c>
      <c r="G77" s="61">
        <f t="shared" si="10"/>
        <v>-564.29999999999995</v>
      </c>
      <c r="H77" s="61">
        <f t="shared" si="10"/>
        <v>-10147.275000000001</v>
      </c>
      <c r="I77" s="61">
        <f t="shared" si="10"/>
        <v>-3330.9</v>
      </c>
      <c r="J77" s="61">
        <f t="shared" si="10"/>
        <v>-48429.675000000003</v>
      </c>
      <c r="K77" s="61">
        <f t="shared" si="10"/>
        <v>0</v>
      </c>
      <c r="L77" s="61">
        <f t="shared" si="10"/>
        <v>-75957.975000000006</v>
      </c>
    </row>
    <row r="78" spans="1:28">
      <c r="A78" s="32">
        <v>1919</v>
      </c>
      <c r="B78" s="61">
        <f t="shared" ref="B78:L78" si="11">+B6-B42</f>
        <v>-160.42499999999998</v>
      </c>
      <c r="C78" s="61">
        <f t="shared" si="11"/>
        <v>-1232.1000000000001</v>
      </c>
      <c r="D78" s="61">
        <f t="shared" si="11"/>
        <v>24.975000000000001</v>
      </c>
      <c r="E78" s="61">
        <f t="shared" si="11"/>
        <v>-16.649999999999999</v>
      </c>
      <c r="F78" s="61">
        <f t="shared" si="11"/>
        <v>-101.925</v>
      </c>
      <c r="G78" s="61">
        <f t="shared" si="11"/>
        <v>-253.57500000000005</v>
      </c>
      <c r="H78" s="61">
        <f t="shared" si="11"/>
        <v>-56.925000000000004</v>
      </c>
      <c r="I78" s="61">
        <f t="shared" si="11"/>
        <v>-67.275000000000006</v>
      </c>
      <c r="J78" s="61">
        <f t="shared" si="11"/>
        <v>-293.625</v>
      </c>
      <c r="K78" s="61">
        <f t="shared" si="11"/>
        <v>0</v>
      </c>
      <c r="L78" s="61">
        <f t="shared" si="11"/>
        <v>-2157.5250000000001</v>
      </c>
    </row>
    <row r="79" spans="1:28">
      <c r="A79" s="32">
        <v>1920</v>
      </c>
      <c r="B79" s="61">
        <f t="shared" ref="B79:L79" si="12">+B7-B43</f>
        <v>-533.70000000000005</v>
      </c>
      <c r="C79" s="61">
        <f t="shared" si="12"/>
        <v>-2.25</v>
      </c>
      <c r="D79" s="61">
        <f t="shared" si="12"/>
        <v>-1764.2249999999999</v>
      </c>
      <c r="E79" s="61">
        <f t="shared" si="12"/>
        <v>-281.92500000000001</v>
      </c>
      <c r="F79" s="61">
        <f t="shared" si="12"/>
        <v>-0.67499999999999716</v>
      </c>
      <c r="G79" s="61">
        <f t="shared" si="12"/>
        <v>-599.85</v>
      </c>
      <c r="H79" s="61">
        <f t="shared" si="12"/>
        <v>-12029.175000000001</v>
      </c>
      <c r="I79" s="61">
        <f t="shared" si="12"/>
        <v>-3648.375</v>
      </c>
      <c r="J79" s="61">
        <f t="shared" si="12"/>
        <v>-2490.75</v>
      </c>
      <c r="K79" s="61">
        <f t="shared" si="12"/>
        <v>0</v>
      </c>
      <c r="L79" s="61">
        <f t="shared" si="12"/>
        <v>-21350.925000000003</v>
      </c>
    </row>
    <row r="80" spans="1:28">
      <c r="A80" s="32">
        <v>1921</v>
      </c>
      <c r="B80" s="61">
        <f t="shared" ref="B80:L80" si="13">+B8-B44</f>
        <v>-24439.5</v>
      </c>
      <c r="C80" s="61">
        <f t="shared" si="13"/>
        <v>527.625</v>
      </c>
      <c r="D80" s="61">
        <f t="shared" si="13"/>
        <v>3459.1499999999996</v>
      </c>
      <c r="E80" s="61">
        <f t="shared" si="13"/>
        <v>-1143.2250000000001</v>
      </c>
      <c r="F80" s="61">
        <f t="shared" si="13"/>
        <v>-265.72500000000002</v>
      </c>
      <c r="G80" s="61">
        <f t="shared" si="13"/>
        <v>-3164.1749999999997</v>
      </c>
      <c r="H80" s="61">
        <f t="shared" si="13"/>
        <v>-57731.175000000003</v>
      </c>
      <c r="I80" s="61">
        <f t="shared" si="13"/>
        <v>-21423.599999999999</v>
      </c>
      <c r="J80" s="61">
        <f t="shared" si="13"/>
        <v>-43685.1</v>
      </c>
      <c r="K80" s="61">
        <f t="shared" si="13"/>
        <v>0</v>
      </c>
      <c r="L80" s="61">
        <f t="shared" si="13"/>
        <v>-147865.72500000001</v>
      </c>
    </row>
    <row r="81" spans="1:12">
      <c r="A81" s="32" t="s">
        <v>45</v>
      </c>
      <c r="B81" s="61">
        <f t="shared" ref="B81:L81" si="14">+B9-B45</f>
        <v>-70245.225000000006</v>
      </c>
      <c r="C81" s="61">
        <f t="shared" si="14"/>
        <v>1001.4750000000001</v>
      </c>
      <c r="D81" s="61">
        <f t="shared" si="14"/>
        <v>21106.125</v>
      </c>
      <c r="E81" s="61">
        <f t="shared" si="14"/>
        <v>3078</v>
      </c>
      <c r="F81" s="61">
        <f t="shared" si="14"/>
        <v>-753.52499999999986</v>
      </c>
      <c r="G81" s="61">
        <f t="shared" si="14"/>
        <v>-8260.2000000000007</v>
      </c>
      <c r="H81" s="61">
        <f t="shared" si="14"/>
        <v>-43295.625</v>
      </c>
      <c r="I81" s="61">
        <f t="shared" si="14"/>
        <v>-46183.950000000004</v>
      </c>
      <c r="J81" s="61">
        <f t="shared" si="14"/>
        <v>-17715.600000000002</v>
      </c>
      <c r="K81" s="61">
        <f t="shared" si="14"/>
        <v>0</v>
      </c>
      <c r="L81" s="61">
        <f t="shared" si="14"/>
        <v>-161268.52500000002</v>
      </c>
    </row>
    <row r="82" spans="1:12">
      <c r="A82" s="32" t="s">
        <v>46</v>
      </c>
      <c r="B82" s="61">
        <f t="shared" ref="B82:L82" si="15">+B10-B46</f>
        <v>23857.875</v>
      </c>
      <c r="C82" s="61">
        <f t="shared" si="15"/>
        <v>2026.5750000000003</v>
      </c>
      <c r="D82" s="61">
        <f t="shared" si="15"/>
        <v>13431.600000000002</v>
      </c>
      <c r="E82" s="61">
        <f t="shared" si="15"/>
        <v>3807.2250000000013</v>
      </c>
      <c r="F82" s="61">
        <f t="shared" si="15"/>
        <v>513.00000000000023</v>
      </c>
      <c r="G82" s="61">
        <f t="shared" si="15"/>
        <v>-10696.275</v>
      </c>
      <c r="H82" s="61">
        <f t="shared" si="15"/>
        <v>-11769.300000000001</v>
      </c>
      <c r="I82" s="61">
        <f t="shared" si="15"/>
        <v>-24787.125</v>
      </c>
      <c r="J82" s="61">
        <f t="shared" si="15"/>
        <v>-7003.5749999999998</v>
      </c>
      <c r="K82" s="61">
        <f t="shared" si="15"/>
        <v>0</v>
      </c>
      <c r="L82" s="61">
        <f t="shared" si="15"/>
        <v>-10619.999999999985</v>
      </c>
    </row>
    <row r="83" spans="1:12">
      <c r="A83" s="32" t="s">
        <v>47</v>
      </c>
      <c r="B83" s="61">
        <f t="shared" ref="B83:L83" si="16">+B11-B47</f>
        <v>116504.55000000002</v>
      </c>
      <c r="C83" s="61">
        <f t="shared" si="16"/>
        <v>995.62500000000011</v>
      </c>
      <c r="D83" s="61">
        <f t="shared" si="16"/>
        <v>-9743.3999999999942</v>
      </c>
      <c r="E83" s="61">
        <f t="shared" si="16"/>
        <v>32272.875</v>
      </c>
      <c r="F83" s="61">
        <f t="shared" si="16"/>
        <v>15856.424999999999</v>
      </c>
      <c r="G83" s="61">
        <f t="shared" si="16"/>
        <v>-14330.925000000001</v>
      </c>
      <c r="H83" s="61">
        <f t="shared" si="16"/>
        <v>-3626.0999999999985</v>
      </c>
      <c r="I83" s="61">
        <f t="shared" si="16"/>
        <v>-24069.599999999999</v>
      </c>
      <c r="J83" s="61">
        <f t="shared" si="16"/>
        <v>-4001.625</v>
      </c>
      <c r="K83" s="61">
        <f t="shared" si="16"/>
        <v>0</v>
      </c>
      <c r="L83" s="61">
        <f t="shared" si="16"/>
        <v>109857.82500000004</v>
      </c>
    </row>
    <row r="84" spans="1:12">
      <c r="A84" s="32" t="s">
        <v>48</v>
      </c>
      <c r="B84" s="61">
        <f t="shared" ref="B84:L84" si="17">+B12-B48</f>
        <v>-48392.324999999997</v>
      </c>
      <c r="C84" s="61">
        <f t="shared" si="17"/>
        <v>814.95</v>
      </c>
      <c r="D84" s="61">
        <f t="shared" si="17"/>
        <v>-46213.649999999994</v>
      </c>
      <c r="E84" s="61">
        <f t="shared" si="17"/>
        <v>53992.350000000006</v>
      </c>
      <c r="F84" s="61">
        <f t="shared" si="17"/>
        <v>18081.449999999997</v>
      </c>
      <c r="G84" s="61">
        <f t="shared" si="17"/>
        <v>-32975.324999999997</v>
      </c>
      <c r="H84" s="61">
        <f t="shared" si="17"/>
        <v>25997.399999999994</v>
      </c>
      <c r="I84" s="61">
        <f t="shared" si="17"/>
        <v>-74896.425000000003</v>
      </c>
      <c r="J84" s="61">
        <f t="shared" si="17"/>
        <v>-8428.0500000000011</v>
      </c>
      <c r="K84" s="61">
        <f t="shared" si="17"/>
        <v>0</v>
      </c>
      <c r="L84" s="61">
        <f t="shared" si="17"/>
        <v>-112019.62500000012</v>
      </c>
    </row>
    <row r="85" spans="1:12">
      <c r="A85" s="32" t="s">
        <v>49</v>
      </c>
      <c r="B85" s="61">
        <f t="shared" ref="B85:L85" si="18">+B13-B49</f>
        <v>145325.47500000001</v>
      </c>
      <c r="C85" s="61">
        <f t="shared" si="18"/>
        <v>664.65000000000009</v>
      </c>
      <c r="D85" s="61">
        <f t="shared" si="18"/>
        <v>-97619.174999999988</v>
      </c>
      <c r="E85" s="61">
        <f t="shared" si="18"/>
        <v>59775.974999999999</v>
      </c>
      <c r="F85" s="61">
        <f t="shared" si="18"/>
        <v>26368.424999999999</v>
      </c>
      <c r="G85" s="61">
        <f t="shared" si="18"/>
        <v>-34966.125</v>
      </c>
      <c r="H85" s="61">
        <f t="shared" si="18"/>
        <v>-7456.2749999999942</v>
      </c>
      <c r="I85" s="61">
        <f t="shared" si="18"/>
        <v>-115393.27499999999</v>
      </c>
      <c r="J85" s="61">
        <f t="shared" si="18"/>
        <v>-16333.875000000002</v>
      </c>
      <c r="K85" s="61">
        <f t="shared" si="18"/>
        <v>0</v>
      </c>
      <c r="L85" s="61">
        <f t="shared" si="18"/>
        <v>-39634.20000000007</v>
      </c>
    </row>
    <row r="86" spans="1:12">
      <c r="A86" s="32" t="s">
        <v>50</v>
      </c>
      <c r="B86" s="62">
        <f t="shared" ref="B86:L86" si="19">+B14-B50</f>
        <v>207017.77500000002</v>
      </c>
      <c r="C86" s="61">
        <f t="shared" si="19"/>
        <v>3403.5749999999998</v>
      </c>
      <c r="D86" s="61">
        <f t="shared" si="19"/>
        <v>-112797.90000000002</v>
      </c>
      <c r="E86" s="61">
        <f t="shared" si="19"/>
        <v>68394.825000000012</v>
      </c>
      <c r="F86" s="61">
        <f t="shared" si="19"/>
        <v>27155.025000000001</v>
      </c>
      <c r="G86" s="61">
        <f t="shared" si="19"/>
        <v>-30822.075000000004</v>
      </c>
      <c r="H86" s="61">
        <f t="shared" si="19"/>
        <v>35473.949999999997</v>
      </c>
      <c r="I86" s="61">
        <f t="shared" si="19"/>
        <v>-115225.875</v>
      </c>
      <c r="J86" s="61">
        <f t="shared" si="19"/>
        <v>-8442.6749999999993</v>
      </c>
      <c r="K86" s="61">
        <f t="shared" si="19"/>
        <v>0</v>
      </c>
      <c r="L86" s="61">
        <f t="shared" si="19"/>
        <v>74156.624999999767</v>
      </c>
    </row>
    <row r="87" spans="1:12">
      <c r="A87" s="32" t="s">
        <v>51</v>
      </c>
      <c r="B87" s="61">
        <f t="shared" ref="B87:L87" si="20">+B15-B51</f>
        <v>59607.674999999988</v>
      </c>
      <c r="C87" s="61">
        <f t="shared" si="20"/>
        <v>3786.5250000000001</v>
      </c>
      <c r="D87" s="61">
        <f t="shared" si="20"/>
        <v>-134857.12500000003</v>
      </c>
      <c r="E87" s="61">
        <f t="shared" si="20"/>
        <v>86615.55</v>
      </c>
      <c r="F87" s="61">
        <f t="shared" si="20"/>
        <v>33326.550000000003</v>
      </c>
      <c r="G87" s="61">
        <f t="shared" si="20"/>
        <v>-38546.775000000001</v>
      </c>
      <c r="H87" s="61">
        <f t="shared" si="20"/>
        <v>41386.275000000009</v>
      </c>
      <c r="I87" s="61">
        <f t="shared" si="20"/>
        <v>-162918.22500000001</v>
      </c>
      <c r="J87" s="61">
        <f t="shared" si="20"/>
        <v>-8374.2749999999996</v>
      </c>
      <c r="K87" s="61">
        <f t="shared" si="20"/>
        <v>0</v>
      </c>
      <c r="L87" s="61">
        <f t="shared" si="20"/>
        <v>-119973.82500000007</v>
      </c>
    </row>
    <row r="88" spans="1:12">
      <c r="A88" s="32" t="s">
        <v>52</v>
      </c>
      <c r="B88" s="61">
        <f t="shared" ref="B88:L88" si="21">+B16-B52</f>
        <v>25769.699999999997</v>
      </c>
      <c r="C88" s="61">
        <f t="shared" si="21"/>
        <v>1910.25</v>
      </c>
      <c r="D88" s="61">
        <f t="shared" si="21"/>
        <v>-14175.675000000003</v>
      </c>
      <c r="E88" s="61">
        <f t="shared" si="21"/>
        <v>24953.4</v>
      </c>
      <c r="F88" s="61">
        <f t="shared" si="21"/>
        <v>6566.4000000000005</v>
      </c>
      <c r="G88" s="61">
        <f t="shared" si="21"/>
        <v>-6230.0249999999996</v>
      </c>
      <c r="H88" s="61">
        <f t="shared" si="21"/>
        <v>4796.1000000000022</v>
      </c>
      <c r="I88" s="61">
        <f t="shared" si="21"/>
        <v>-35672.85</v>
      </c>
      <c r="J88" s="61">
        <f t="shared" si="21"/>
        <v>1037.4750000000004</v>
      </c>
      <c r="K88" s="61">
        <f t="shared" si="21"/>
        <v>0</v>
      </c>
      <c r="L88" s="61">
        <f t="shared" si="21"/>
        <v>8954.7749999999651</v>
      </c>
    </row>
    <row r="89" spans="1:12">
      <c r="A89" s="32" t="s">
        <v>53</v>
      </c>
      <c r="B89" s="61">
        <f t="shared" ref="B89:L89" si="22">+B17-B53</f>
        <v>75773.250000000015</v>
      </c>
      <c r="C89" s="61">
        <f t="shared" si="22"/>
        <v>7606.8</v>
      </c>
      <c r="D89" s="61">
        <f t="shared" si="22"/>
        <v>-9830.4750000000058</v>
      </c>
      <c r="E89" s="61">
        <f t="shared" si="22"/>
        <v>117481.05</v>
      </c>
      <c r="F89" s="61">
        <f t="shared" si="22"/>
        <v>33680.924999999996</v>
      </c>
      <c r="G89" s="61">
        <f t="shared" si="22"/>
        <v>-27036.224999999999</v>
      </c>
      <c r="H89" s="61">
        <f t="shared" si="22"/>
        <v>29410.425000000003</v>
      </c>
      <c r="I89" s="61">
        <f t="shared" si="22"/>
        <v>-183439.125</v>
      </c>
      <c r="J89" s="61">
        <f t="shared" si="22"/>
        <v>4191.3000000000029</v>
      </c>
      <c r="K89" s="61">
        <f t="shared" si="22"/>
        <v>0</v>
      </c>
      <c r="L89" s="61">
        <f t="shared" si="22"/>
        <v>47837.92499999993</v>
      </c>
    </row>
    <row r="90" spans="1:12">
      <c r="A90" s="32">
        <v>1930</v>
      </c>
      <c r="B90" s="62">
        <f t="shared" ref="B90:L90" si="23">+B18-B54</f>
        <v>170241.52500000002</v>
      </c>
      <c r="C90" s="61">
        <f t="shared" si="23"/>
        <v>8950.7250000000004</v>
      </c>
      <c r="D90" s="61">
        <f t="shared" si="23"/>
        <v>73434.375</v>
      </c>
      <c r="E90" s="61">
        <f t="shared" si="23"/>
        <v>135930.6</v>
      </c>
      <c r="F90" s="61">
        <f t="shared" si="23"/>
        <v>8797.0499999999993</v>
      </c>
      <c r="G90" s="61">
        <f t="shared" si="23"/>
        <v>-21817.574999999997</v>
      </c>
      <c r="H90" s="61">
        <f t="shared" si="23"/>
        <v>-20115.225000000006</v>
      </c>
      <c r="I90" s="61">
        <f t="shared" si="23"/>
        <v>-375389.77499999997</v>
      </c>
      <c r="J90" s="61">
        <f t="shared" si="23"/>
        <v>7780.7250000000004</v>
      </c>
      <c r="K90" s="61">
        <f t="shared" si="23"/>
        <v>0</v>
      </c>
      <c r="L90" s="61">
        <f t="shared" si="23"/>
        <v>-12187.574999999953</v>
      </c>
    </row>
    <row r="91" spans="1:12">
      <c r="A91" s="32">
        <v>1931</v>
      </c>
      <c r="B91" s="63">
        <f t="shared" ref="B91:L91" si="24">+B19-B55</f>
        <v>159658.20000000001</v>
      </c>
      <c r="C91" s="61">
        <f t="shared" si="24"/>
        <v>1824.0749999999998</v>
      </c>
      <c r="D91" s="61">
        <f t="shared" si="24"/>
        <v>42837.749999999985</v>
      </c>
      <c r="E91" s="61">
        <f t="shared" si="24"/>
        <v>101114.09999999999</v>
      </c>
      <c r="F91" s="61">
        <f t="shared" si="24"/>
        <v>21773.250000000004</v>
      </c>
      <c r="G91" s="61">
        <f t="shared" si="24"/>
        <v>-4914.8999999999996</v>
      </c>
      <c r="H91" s="61">
        <f t="shared" si="24"/>
        <v>-95203.35</v>
      </c>
      <c r="I91" s="62">
        <f t="shared" si="24"/>
        <v>-452541.375</v>
      </c>
      <c r="J91" s="61">
        <f t="shared" si="24"/>
        <v>143.32499999999891</v>
      </c>
      <c r="K91" s="61">
        <f t="shared" si="24"/>
        <v>0</v>
      </c>
      <c r="L91" s="62">
        <f t="shared" si="24"/>
        <v>-225308.92500000005</v>
      </c>
    </row>
    <row r="92" spans="1:12">
      <c r="A92" s="32">
        <v>1932</v>
      </c>
      <c r="B92" s="61">
        <f t="shared" ref="B92:L92" si="25">+B20-B56</f>
        <v>43394.400000000009</v>
      </c>
      <c r="C92" s="61">
        <f t="shared" si="25"/>
        <v>1485</v>
      </c>
      <c r="D92" s="61">
        <f t="shared" si="25"/>
        <v>54320.175000000003</v>
      </c>
      <c r="E92" s="61">
        <f t="shared" si="25"/>
        <v>93726.900000000009</v>
      </c>
      <c r="F92" s="61">
        <f t="shared" si="25"/>
        <v>14756.850000000002</v>
      </c>
      <c r="G92" s="61">
        <f t="shared" si="25"/>
        <v>3202.875</v>
      </c>
      <c r="H92" s="61">
        <f t="shared" si="25"/>
        <v>-18479.25</v>
      </c>
      <c r="I92" s="61">
        <f t="shared" si="25"/>
        <v>-289217.47500000003</v>
      </c>
      <c r="J92" s="61">
        <f t="shared" si="25"/>
        <v>-1514.2500000000018</v>
      </c>
      <c r="K92" s="61">
        <f t="shared" si="25"/>
        <v>0</v>
      </c>
      <c r="L92" s="61">
        <f t="shared" si="25"/>
        <v>-98324.775000000023</v>
      </c>
    </row>
    <row r="93" spans="1:12">
      <c r="A93" s="39">
        <v>1933</v>
      </c>
      <c r="B93" s="63">
        <f t="shared" ref="B93:L93" si="26">+B21-B57</f>
        <v>51275.925000000003</v>
      </c>
      <c r="C93" s="63">
        <f t="shared" si="26"/>
        <v>1688.625</v>
      </c>
      <c r="D93" s="63">
        <f t="shared" si="26"/>
        <v>58909.725000000006</v>
      </c>
      <c r="E93" s="63">
        <f t="shared" si="26"/>
        <v>68363.775000000009</v>
      </c>
      <c r="F93" s="63">
        <f t="shared" si="26"/>
        <v>12798.900000000001</v>
      </c>
      <c r="G93" s="63">
        <f t="shared" si="26"/>
        <v>5374.1250000000009</v>
      </c>
      <c r="H93" s="63">
        <f t="shared" si="26"/>
        <v>23101.649999999994</v>
      </c>
      <c r="I93" s="63">
        <f t="shared" si="26"/>
        <v>-109622.925</v>
      </c>
      <c r="J93" s="63">
        <f t="shared" si="26"/>
        <v>3299.1750000000002</v>
      </c>
      <c r="K93" s="63">
        <f t="shared" si="26"/>
        <v>0</v>
      </c>
      <c r="L93" s="63">
        <f t="shared" si="26"/>
        <v>115188.97499999998</v>
      </c>
    </row>
    <row r="94" spans="1:12">
      <c r="A94" s="39">
        <v>1934</v>
      </c>
      <c r="B94" s="63">
        <f t="shared" ref="B94:L94" si="27">+B22-B58</f>
        <v>28349.325000000001</v>
      </c>
      <c r="C94" s="63">
        <f t="shared" si="27"/>
        <v>1195.875</v>
      </c>
      <c r="D94" s="63">
        <f t="shared" si="27"/>
        <v>70423.875</v>
      </c>
      <c r="E94" s="63">
        <f t="shared" si="27"/>
        <v>54664.65</v>
      </c>
      <c r="F94" s="63">
        <f t="shared" si="27"/>
        <v>10316.250000000002</v>
      </c>
      <c r="G94" s="63">
        <f t="shared" si="27"/>
        <v>6483.6000000000013</v>
      </c>
      <c r="H94" s="63">
        <f t="shared" si="27"/>
        <v>5729.625</v>
      </c>
      <c r="I94" s="63">
        <f t="shared" si="27"/>
        <v>-36254.700000000004</v>
      </c>
      <c r="J94" s="63">
        <f t="shared" si="27"/>
        <v>5694.0749999999998</v>
      </c>
      <c r="K94" s="63">
        <f t="shared" si="27"/>
        <v>0</v>
      </c>
      <c r="L94" s="63">
        <f t="shared" si="27"/>
        <v>146602.57499999995</v>
      </c>
    </row>
    <row r="95" spans="1:12">
      <c r="A95" s="39">
        <v>1935</v>
      </c>
      <c r="B95" s="63">
        <f t="shared" ref="B95:L95" si="28">+B23-B59</f>
        <v>31415.174999999999</v>
      </c>
      <c r="C95" s="63">
        <f t="shared" si="28"/>
        <v>1000.8000000000001</v>
      </c>
      <c r="D95" s="63">
        <f t="shared" si="28"/>
        <v>50550.974999999999</v>
      </c>
      <c r="E95" s="63">
        <f t="shared" si="28"/>
        <v>42242.85</v>
      </c>
      <c r="F95" s="63">
        <f t="shared" si="28"/>
        <v>8017.875</v>
      </c>
      <c r="G95" s="63">
        <f t="shared" si="28"/>
        <v>2087.7749999999996</v>
      </c>
      <c r="H95" s="63">
        <f t="shared" si="28"/>
        <v>-2245.7249999999985</v>
      </c>
      <c r="I95" s="63">
        <f t="shared" si="28"/>
        <v>-35459.100000000006</v>
      </c>
      <c r="J95" s="63">
        <f t="shared" si="28"/>
        <v>1648.3500000000004</v>
      </c>
      <c r="K95" s="63">
        <f t="shared" si="28"/>
        <v>0</v>
      </c>
      <c r="L95" s="63">
        <f t="shared" si="28"/>
        <v>99258.975000000035</v>
      </c>
    </row>
    <row r="96" spans="1:12">
      <c r="A96" s="32">
        <v>1936</v>
      </c>
      <c r="B96" s="61">
        <f t="shared" ref="B96:L96" si="29">+B24-B60</f>
        <v>3236.1750000000029</v>
      </c>
      <c r="C96" s="61">
        <f t="shared" si="29"/>
        <v>578.92499999999995</v>
      </c>
      <c r="D96" s="61">
        <f t="shared" si="29"/>
        <v>43753.5</v>
      </c>
      <c r="E96" s="61">
        <f t="shared" si="29"/>
        <v>35451</v>
      </c>
      <c r="F96" s="61">
        <f t="shared" si="29"/>
        <v>6915.1500000000015</v>
      </c>
      <c r="G96" s="61">
        <f t="shared" si="29"/>
        <v>1846.5749999999998</v>
      </c>
      <c r="H96" s="61">
        <f t="shared" si="29"/>
        <v>-1120.9499999999971</v>
      </c>
      <c r="I96" s="61">
        <f t="shared" si="29"/>
        <v>-83882.925000000003</v>
      </c>
      <c r="J96" s="61">
        <f t="shared" si="29"/>
        <v>-4233.1499999999996</v>
      </c>
      <c r="K96" s="61">
        <f t="shared" si="29"/>
        <v>0</v>
      </c>
      <c r="L96" s="61">
        <f t="shared" si="29"/>
        <v>2544.2999999999884</v>
      </c>
    </row>
    <row r="97" spans="1:14">
      <c r="A97" s="32">
        <v>1937</v>
      </c>
      <c r="B97" s="61">
        <f t="shared" ref="B97:L97" si="30">+B25-B61</f>
        <v>40623.074999999997</v>
      </c>
      <c r="C97" s="61">
        <f t="shared" si="30"/>
        <v>1029.5999999999999</v>
      </c>
      <c r="D97" s="61">
        <f t="shared" si="30"/>
        <v>52924.950000000004</v>
      </c>
      <c r="E97" s="61">
        <f t="shared" si="30"/>
        <v>27849.375000000004</v>
      </c>
      <c r="F97" s="61">
        <f t="shared" si="30"/>
        <v>5927.4000000000005</v>
      </c>
      <c r="G97" s="61">
        <f t="shared" si="30"/>
        <v>5246.3249999999989</v>
      </c>
      <c r="H97" s="61">
        <f t="shared" si="30"/>
        <v>-14991.974999999999</v>
      </c>
      <c r="I97" s="61">
        <f t="shared" si="30"/>
        <v>-50774.400000000001</v>
      </c>
      <c r="J97" s="61">
        <f t="shared" si="30"/>
        <v>-740.02500000000055</v>
      </c>
      <c r="K97" s="61">
        <f t="shared" si="30"/>
        <v>0</v>
      </c>
      <c r="L97" s="61">
        <f t="shared" si="30"/>
        <v>67094.325000000012</v>
      </c>
    </row>
    <row r="98" spans="1:14">
      <c r="A98" s="32">
        <v>1938</v>
      </c>
      <c r="B98" s="61">
        <f t="shared" ref="B98:L98" si="31">+B26-B62</f>
        <v>40687.200000000012</v>
      </c>
      <c r="C98" s="61">
        <f t="shared" si="31"/>
        <v>3236.4</v>
      </c>
      <c r="D98" s="61">
        <f t="shared" si="31"/>
        <v>16593.074999999997</v>
      </c>
      <c r="E98" s="61">
        <f t="shared" si="31"/>
        <v>17406</v>
      </c>
      <c r="F98" s="61">
        <f t="shared" si="31"/>
        <v>-658.79999999999973</v>
      </c>
      <c r="G98" s="61">
        <f t="shared" si="31"/>
        <v>4489.8749999999991</v>
      </c>
      <c r="H98" s="61">
        <f t="shared" si="31"/>
        <v>-24039.674999999996</v>
      </c>
      <c r="I98" s="61">
        <f t="shared" si="31"/>
        <v>-72447.975000000006</v>
      </c>
      <c r="J98" s="61">
        <f t="shared" si="31"/>
        <v>-707.17499999999973</v>
      </c>
      <c r="K98" s="61">
        <f t="shared" si="31"/>
        <v>0</v>
      </c>
      <c r="L98" s="61">
        <f t="shared" si="31"/>
        <v>-15441.074999999983</v>
      </c>
    </row>
    <row r="99" spans="1:14">
      <c r="A99" s="32">
        <v>1939</v>
      </c>
      <c r="B99" s="61">
        <f t="shared" ref="B99:L99" si="32">+B27-B63</f>
        <v>-6235.65</v>
      </c>
      <c r="C99" s="61">
        <f t="shared" si="32"/>
        <v>1309.05</v>
      </c>
      <c r="D99" s="61">
        <f t="shared" si="32"/>
        <v>-5049.9000000000015</v>
      </c>
      <c r="E99" s="61">
        <f t="shared" si="32"/>
        <v>6517.125</v>
      </c>
      <c r="F99" s="61">
        <f t="shared" si="32"/>
        <v>36.675000000000182</v>
      </c>
      <c r="G99" s="61">
        <f t="shared" si="32"/>
        <v>5463.6750000000002</v>
      </c>
      <c r="H99" s="61">
        <f t="shared" si="32"/>
        <v>-5354.5499999999993</v>
      </c>
      <c r="I99" s="61">
        <f t="shared" si="32"/>
        <v>-60196.724999999999</v>
      </c>
      <c r="J99" s="61">
        <f t="shared" si="32"/>
        <v>-66.375</v>
      </c>
      <c r="K99" s="61">
        <f t="shared" si="32"/>
        <v>0</v>
      </c>
      <c r="L99" s="61">
        <f t="shared" si="32"/>
        <v>-63576.675000000032</v>
      </c>
    </row>
    <row r="100" spans="1:14">
      <c r="A100" s="32">
        <v>1940</v>
      </c>
      <c r="B100" s="61">
        <f t="shared" ref="B100:L100" si="33">+B28-B64</f>
        <v>44512.425000000003</v>
      </c>
      <c r="C100" s="61">
        <f t="shared" si="33"/>
        <v>893.47499999999991</v>
      </c>
      <c r="D100" s="61">
        <f t="shared" si="33"/>
        <v>39452.17500000001</v>
      </c>
      <c r="E100" s="61">
        <f t="shared" si="33"/>
        <v>15881.400000000001</v>
      </c>
      <c r="F100" s="61">
        <f t="shared" si="33"/>
        <v>-7901.5499999999993</v>
      </c>
      <c r="G100" s="61">
        <f t="shared" si="33"/>
        <v>4322.25</v>
      </c>
      <c r="H100" s="61">
        <f t="shared" si="33"/>
        <v>-28031.85</v>
      </c>
      <c r="I100" s="61">
        <f t="shared" si="33"/>
        <v>-72119.7</v>
      </c>
      <c r="J100" s="61">
        <f t="shared" si="33"/>
        <v>-1821.1499999999996</v>
      </c>
      <c r="K100" s="61">
        <f t="shared" si="33"/>
        <v>0</v>
      </c>
      <c r="L100" s="61">
        <f t="shared" si="33"/>
        <v>-4812.5249999999942</v>
      </c>
    </row>
    <row r="101" spans="1:14">
      <c r="A101" t="s">
        <v>132</v>
      </c>
      <c r="N101" s="42"/>
    </row>
  </sheetData>
  <mergeCells count="6">
    <mergeCell ref="M3:M4"/>
    <mergeCell ref="N3:N4"/>
    <mergeCell ref="O3:O4"/>
    <mergeCell ref="M39:M40"/>
    <mergeCell ref="N39:N40"/>
    <mergeCell ref="O39:O40"/>
  </mergeCells>
  <phoneticPr fontId="3"/>
  <pageMargins left="0.70000000000000007" right="0.70000000000000007" top="0.75000000000000011" bottom="0.75000000000000011" header="0.30000000000000004" footer="0.30000000000000004"/>
  <pageSetup paperSize="9" scale="60" orientation="landscape"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3" workbookViewId="0">
      <selection activeCell="G25" sqref="G25"/>
    </sheetView>
  </sheetViews>
  <sheetFormatPr defaultColWidth="13" defaultRowHeight="13.2"/>
  <cols>
    <col min="1" max="1" width="26.109375" customWidth="1"/>
    <col min="2" max="9" width="18.88671875" customWidth="1"/>
  </cols>
  <sheetData>
    <row r="1" spans="1:9" ht="16.2">
      <c r="A1" s="60" t="s">
        <v>349</v>
      </c>
    </row>
    <row r="3" spans="1:9">
      <c r="A3" s="233"/>
      <c r="B3" s="74">
        <v>1941</v>
      </c>
      <c r="C3" s="74">
        <v>1942</v>
      </c>
      <c r="D3" s="74">
        <v>1943</v>
      </c>
      <c r="E3" s="74">
        <v>1944</v>
      </c>
      <c r="F3" s="74" t="s">
        <v>140</v>
      </c>
      <c r="G3" s="74" t="s">
        <v>139</v>
      </c>
      <c r="H3" s="75" t="s">
        <v>141</v>
      </c>
      <c r="I3" s="74" t="s">
        <v>141</v>
      </c>
    </row>
    <row r="4" spans="1:9">
      <c r="A4" s="234"/>
      <c r="B4" s="74" t="s">
        <v>142</v>
      </c>
      <c r="C4" s="74" t="s">
        <v>142</v>
      </c>
      <c r="D4" s="74" t="s">
        <v>142</v>
      </c>
      <c r="E4" s="74" t="s">
        <v>142</v>
      </c>
      <c r="F4" s="74" t="s">
        <v>142</v>
      </c>
      <c r="G4" s="74" t="s">
        <v>142</v>
      </c>
      <c r="H4" s="74" t="s">
        <v>142</v>
      </c>
      <c r="I4" s="74" t="s">
        <v>143</v>
      </c>
    </row>
    <row r="5" spans="1:9">
      <c r="A5" s="76" t="s">
        <v>136</v>
      </c>
      <c r="B5" s="45">
        <v>0.54500000000000004</v>
      </c>
      <c r="C5" s="45">
        <v>1351.9</v>
      </c>
      <c r="D5" s="45">
        <v>2888.1</v>
      </c>
      <c r="E5" s="45">
        <v>3429.3</v>
      </c>
      <c r="F5" s="45">
        <v>1392.4</v>
      </c>
      <c r="G5" s="45">
        <v>314.89999999999998</v>
      </c>
      <c r="H5" s="148">
        <f>SUM(B5:G5)</f>
        <v>9377.1450000000004</v>
      </c>
      <c r="I5" s="73">
        <f>+H5*5.3</f>
        <v>49698.868500000004</v>
      </c>
    </row>
    <row r="6" spans="1:9" ht="26.4">
      <c r="A6" s="76" t="s">
        <v>137</v>
      </c>
      <c r="B6" s="30">
        <v>0.435</v>
      </c>
      <c r="C6" s="30">
        <v>657.8</v>
      </c>
      <c r="D6" s="30">
        <v>1943.1</v>
      </c>
      <c r="E6" s="30">
        <v>2514.6999999999998</v>
      </c>
      <c r="F6" s="30">
        <v>1119.2</v>
      </c>
      <c r="G6" s="30">
        <v>260.7</v>
      </c>
      <c r="H6" s="73">
        <f>SUM(B6:G6)</f>
        <v>6495.9349999999995</v>
      </c>
      <c r="I6" s="73">
        <f>+H6*5.3</f>
        <v>34428.455499999996</v>
      </c>
    </row>
    <row r="7" spans="1:9">
      <c r="A7" s="76" t="s">
        <v>138</v>
      </c>
      <c r="B7" s="30">
        <v>80</v>
      </c>
      <c r="C7" s="30">
        <v>49</v>
      </c>
      <c r="D7" s="30">
        <v>67</v>
      </c>
      <c r="E7" s="30">
        <v>73</v>
      </c>
      <c r="F7" s="30">
        <v>80</v>
      </c>
      <c r="G7" s="30">
        <v>83</v>
      </c>
      <c r="H7" s="61">
        <f>+H6/H5*100</f>
        <v>69.274123413896234</v>
      </c>
      <c r="I7" s="61">
        <f>+I6/I5*100</f>
        <v>69.27412341389622</v>
      </c>
    </row>
    <row r="8" spans="1:9">
      <c r="A8" s="77" t="s">
        <v>144</v>
      </c>
    </row>
    <row r="9" spans="1:9">
      <c r="B9" s="126"/>
      <c r="C9" s="126"/>
      <c r="D9" s="126"/>
      <c r="E9" s="126"/>
      <c r="F9" s="126"/>
    </row>
    <row r="10" spans="1:9" ht="29.1" customHeight="1">
      <c r="A10" s="235" t="s">
        <v>350</v>
      </c>
      <c r="B10" s="235"/>
      <c r="C10" s="235"/>
      <c r="D10" s="235"/>
      <c r="E10" s="126"/>
      <c r="F10" s="126"/>
    </row>
    <row r="12" spans="1:9" ht="26.4">
      <c r="A12" s="142" t="s">
        <v>266</v>
      </c>
      <c r="B12" s="95" t="s">
        <v>261</v>
      </c>
      <c r="C12" s="80" t="s">
        <v>262</v>
      </c>
      <c r="D12" s="80" t="s">
        <v>263</v>
      </c>
      <c r="E12" s="80" t="s">
        <v>264</v>
      </c>
      <c r="F12" s="80" t="s">
        <v>265</v>
      </c>
    </row>
    <row r="13" spans="1:9">
      <c r="A13" s="86" t="s">
        <v>267</v>
      </c>
      <c r="B13" s="137">
        <v>1124554</v>
      </c>
      <c r="C13" s="137">
        <v>6076005</v>
      </c>
      <c r="D13" s="137">
        <v>16219886</v>
      </c>
      <c r="E13" s="137">
        <v>22089617</v>
      </c>
      <c r="F13" s="137">
        <v>14796052</v>
      </c>
      <c r="G13" s="126"/>
      <c r="H13" s="126"/>
    </row>
    <row r="14" spans="1:9">
      <c r="A14" s="81" t="s">
        <v>259</v>
      </c>
      <c r="B14" s="129">
        <v>202884</v>
      </c>
      <c r="C14" s="129">
        <v>4033647</v>
      </c>
      <c r="D14" s="129">
        <v>13015464</v>
      </c>
      <c r="E14" s="129">
        <v>19420492</v>
      </c>
      <c r="F14" s="129">
        <v>12799278</v>
      </c>
      <c r="G14" s="126"/>
      <c r="H14" s="126"/>
    </row>
    <row r="15" spans="1:9">
      <c r="A15" s="81" t="s">
        <v>260</v>
      </c>
      <c r="B15" s="129">
        <v>50626</v>
      </c>
      <c r="C15" s="129">
        <v>3792137</v>
      </c>
      <c r="D15" s="129">
        <v>12963704</v>
      </c>
      <c r="E15" s="129">
        <v>19399792</v>
      </c>
      <c r="F15" s="129">
        <v>12755225</v>
      </c>
      <c r="G15" s="126"/>
      <c r="H15" s="126"/>
    </row>
    <row r="16" spans="1:9">
      <c r="A16" s="81" t="s">
        <v>272</v>
      </c>
      <c r="B16" s="129">
        <v>699065</v>
      </c>
      <c r="C16" s="129">
        <v>1717406</v>
      </c>
      <c r="D16" s="129">
        <v>2845581</v>
      </c>
      <c r="E16" s="129">
        <v>1861921</v>
      </c>
      <c r="F16" s="129">
        <v>646016</v>
      </c>
    </row>
    <row r="17" spans="1:8">
      <c r="A17" s="81" t="s">
        <v>273</v>
      </c>
      <c r="B17" s="129">
        <v>414771</v>
      </c>
      <c r="C17" s="129">
        <v>1262252</v>
      </c>
      <c r="D17" s="129">
        <v>2242127</v>
      </c>
      <c r="E17" s="129">
        <v>1168911</v>
      </c>
      <c r="F17" s="129">
        <v>331789</v>
      </c>
    </row>
    <row r="18" spans="1:8">
      <c r="A18" s="81" t="s">
        <v>275</v>
      </c>
      <c r="B18" s="129">
        <v>712</v>
      </c>
      <c r="C18" s="129">
        <v>13438</v>
      </c>
      <c r="D18" s="129">
        <v>48652</v>
      </c>
      <c r="E18" s="129">
        <v>401991</v>
      </c>
      <c r="F18" s="129">
        <v>311075</v>
      </c>
    </row>
    <row r="19" spans="1:8">
      <c r="A19" s="81" t="s">
        <v>276</v>
      </c>
      <c r="B19" s="138" t="s">
        <v>322</v>
      </c>
      <c r="C19" s="139" t="s">
        <v>322</v>
      </c>
      <c r="D19" s="129">
        <v>30939</v>
      </c>
      <c r="E19" s="129">
        <v>390870</v>
      </c>
      <c r="F19" s="129">
        <v>262425</v>
      </c>
    </row>
    <row r="20" spans="1:8">
      <c r="A20" s="81" t="s">
        <v>321</v>
      </c>
      <c r="B20" s="138">
        <f>+B15+B17</f>
        <v>465397</v>
      </c>
      <c r="C20" s="138">
        <f>+C15+C17</f>
        <v>5054389</v>
      </c>
      <c r="D20" s="138">
        <f>+D15+D17+D19</f>
        <v>15236770</v>
      </c>
      <c r="E20" s="138">
        <f>+E15+E17+E19</f>
        <v>20959573</v>
      </c>
      <c r="F20" s="138">
        <f>+F15+F17+F19</f>
        <v>13349439</v>
      </c>
      <c r="H20" s="126"/>
    </row>
    <row r="21" spans="1:8">
      <c r="A21" s="105"/>
      <c r="B21" s="135"/>
      <c r="C21" s="136"/>
      <c r="D21" s="126"/>
      <c r="E21" s="126"/>
      <c r="F21" s="126"/>
    </row>
    <row r="22" spans="1:8" ht="26.4">
      <c r="A22" s="143" t="s">
        <v>324</v>
      </c>
      <c r="B22" s="95" t="s">
        <v>261</v>
      </c>
      <c r="C22" s="80" t="s">
        <v>262</v>
      </c>
      <c r="D22" s="80" t="s">
        <v>263</v>
      </c>
      <c r="E22" s="80" t="s">
        <v>264</v>
      </c>
      <c r="F22" s="80" t="s">
        <v>265</v>
      </c>
      <c r="G22" s="80" t="s">
        <v>325</v>
      </c>
    </row>
    <row r="23" spans="1:8">
      <c r="A23" s="86" t="s">
        <v>267</v>
      </c>
      <c r="B23" s="132">
        <f>+B13/5.3/1000</f>
        <v>212.18</v>
      </c>
      <c r="C23" s="132">
        <f>+C13/5.3/1000</f>
        <v>1146.4160377358492</v>
      </c>
      <c r="D23" s="132">
        <f>+D13/5.3/1000</f>
        <v>3060.3558490566038</v>
      </c>
      <c r="E23" s="132">
        <f>+E13/5.3/1000</f>
        <v>4167.8522641509435</v>
      </c>
      <c r="F23" s="132">
        <f>+F13/5.3/1000</f>
        <v>2791.7079245283021</v>
      </c>
      <c r="G23" s="141">
        <f>SUM(B23:F23)</f>
        <v>11378.512075471699</v>
      </c>
    </row>
    <row r="24" spans="1:8">
      <c r="A24" s="81" t="s">
        <v>259</v>
      </c>
      <c r="B24" s="132">
        <f t="shared" ref="B24:F30" si="0">+B14/5.3/1000</f>
        <v>38.28</v>
      </c>
      <c r="C24" s="132">
        <f t="shared" si="0"/>
        <v>761.06547169811324</v>
      </c>
      <c r="D24" s="132">
        <f t="shared" si="0"/>
        <v>2455.7479245283021</v>
      </c>
      <c r="E24" s="132">
        <f t="shared" si="0"/>
        <v>3664.2437735849062</v>
      </c>
      <c r="F24" s="132">
        <f t="shared" si="0"/>
        <v>2414.9581132075473</v>
      </c>
      <c r="G24" s="30"/>
    </row>
    <row r="25" spans="1:8">
      <c r="A25" s="81" t="s">
        <v>260</v>
      </c>
      <c r="B25" s="140">
        <f t="shared" si="0"/>
        <v>9.5520754716981138</v>
      </c>
      <c r="C25" s="140">
        <f t="shared" si="0"/>
        <v>715.49754716981136</v>
      </c>
      <c r="D25" s="140">
        <f t="shared" si="0"/>
        <v>2445.9818867924532</v>
      </c>
      <c r="E25" s="140">
        <f t="shared" si="0"/>
        <v>3660.3381132075474</v>
      </c>
      <c r="F25" s="140">
        <f t="shared" si="0"/>
        <v>2406.6462264150946</v>
      </c>
      <c r="G25" s="141">
        <f>SUM(B25:F25)</f>
        <v>9238.0158490566046</v>
      </c>
    </row>
    <row r="26" spans="1:8">
      <c r="A26" s="81" t="s">
        <v>272</v>
      </c>
      <c r="B26" s="132">
        <f t="shared" si="0"/>
        <v>131.89905660377357</v>
      </c>
      <c r="C26" s="132">
        <f t="shared" si="0"/>
        <v>324.03886792452829</v>
      </c>
      <c r="D26" s="132">
        <f t="shared" si="0"/>
        <v>536.90207547169803</v>
      </c>
      <c r="E26" s="132">
        <f t="shared" si="0"/>
        <v>351.30584905660379</v>
      </c>
      <c r="F26" s="132">
        <f t="shared" si="0"/>
        <v>121.88981132075472</v>
      </c>
      <c r="G26" s="30"/>
    </row>
    <row r="27" spans="1:8">
      <c r="A27" s="81" t="s">
        <v>273</v>
      </c>
      <c r="B27" s="132">
        <f t="shared" si="0"/>
        <v>78.258679245283034</v>
      </c>
      <c r="C27" s="132">
        <f t="shared" si="0"/>
        <v>238.16075471698113</v>
      </c>
      <c r="D27" s="132">
        <f t="shared" si="0"/>
        <v>423.04283018867926</v>
      </c>
      <c r="E27" s="132">
        <f t="shared" si="0"/>
        <v>220.54924528301888</v>
      </c>
      <c r="F27" s="132">
        <f t="shared" si="0"/>
        <v>62.601698113207554</v>
      </c>
      <c r="G27" s="30"/>
    </row>
    <row r="28" spans="1:8">
      <c r="A28" s="81" t="s">
        <v>275</v>
      </c>
      <c r="B28" s="132">
        <f t="shared" si="0"/>
        <v>0.13433962264150945</v>
      </c>
      <c r="C28" s="132">
        <f t="shared" si="0"/>
        <v>2.5354716981132079</v>
      </c>
      <c r="D28" s="132">
        <f t="shared" si="0"/>
        <v>9.1796226415094342</v>
      </c>
      <c r="E28" s="132">
        <f t="shared" si="0"/>
        <v>75.847358490566037</v>
      </c>
      <c r="F28" s="132">
        <f t="shared" si="0"/>
        <v>58.693396226415096</v>
      </c>
      <c r="G28" s="30"/>
    </row>
    <row r="29" spans="1:8">
      <c r="A29" s="81" t="s">
        <v>276</v>
      </c>
      <c r="B29" s="132" t="s">
        <v>351</v>
      </c>
      <c r="C29" s="132" t="s">
        <v>352</v>
      </c>
      <c r="D29" s="132">
        <f t="shared" si="0"/>
        <v>5.8375471698113204</v>
      </c>
      <c r="E29" s="132">
        <f t="shared" si="0"/>
        <v>73.749056603773582</v>
      </c>
      <c r="F29" s="132">
        <f t="shared" si="0"/>
        <v>49.514150943396224</v>
      </c>
      <c r="G29" s="30"/>
    </row>
    <row r="30" spans="1:8">
      <c r="A30" s="81" t="s">
        <v>323</v>
      </c>
      <c r="B30" s="140">
        <f t="shared" si="0"/>
        <v>87.810754716981123</v>
      </c>
      <c r="C30" s="140">
        <f t="shared" si="0"/>
        <v>953.65830188679251</v>
      </c>
      <c r="D30" s="140">
        <f t="shared" si="0"/>
        <v>2874.8622641509437</v>
      </c>
      <c r="E30" s="140">
        <f t="shared" si="0"/>
        <v>3954.6364150943396</v>
      </c>
      <c r="F30" s="140">
        <f t="shared" si="0"/>
        <v>2518.7620754716982</v>
      </c>
      <c r="G30" s="141">
        <f>SUM(B30:F30)</f>
        <v>10389.729811320754</v>
      </c>
    </row>
    <row r="32" spans="1:8" ht="14.4">
      <c r="A32" s="127" t="s">
        <v>274</v>
      </c>
      <c r="B32" s="127"/>
      <c r="C32" s="127"/>
      <c r="D32" s="127"/>
      <c r="E32" s="127"/>
    </row>
    <row r="34" spans="3:5">
      <c r="C34" t="s">
        <v>268</v>
      </c>
      <c r="D34" t="s">
        <v>269</v>
      </c>
      <c r="E34" t="s">
        <v>270</v>
      </c>
    </row>
    <row r="35" spans="3:5">
      <c r="D35" s="125">
        <v>1961</v>
      </c>
      <c r="E35" t="s">
        <v>271</v>
      </c>
    </row>
  </sheetData>
  <mergeCells count="2">
    <mergeCell ref="A3:A4"/>
    <mergeCell ref="A10:D10"/>
  </mergeCells>
  <phoneticPr fontId="3"/>
  <pageMargins left="0.70000000000000007" right="0.70000000000000007" top="0.75000000000000011" bottom="0.75000000000000011" header="0.30000000000000004" footer="0.30000000000000004"/>
  <pageSetup paperSize="9" scale="90" orientation="landscape"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topLeftCell="A27" workbookViewId="0">
      <selection activeCell="E44" sqref="E44"/>
    </sheetView>
  </sheetViews>
  <sheetFormatPr defaultColWidth="13" defaultRowHeight="13.2"/>
  <sheetData>
    <row r="1" spans="1:18" ht="16.2">
      <c r="A1" s="55" t="s">
        <v>201</v>
      </c>
      <c r="B1" s="54"/>
      <c r="C1" s="54"/>
      <c r="D1" s="54"/>
      <c r="E1" s="54"/>
      <c r="F1" s="54"/>
      <c r="G1" s="54"/>
      <c r="H1" s="54"/>
      <c r="L1" s="55" t="s">
        <v>204</v>
      </c>
    </row>
    <row r="2" spans="1:18" ht="16.2">
      <c r="A2" s="54"/>
      <c r="B2" s="54"/>
      <c r="C2" s="54"/>
      <c r="D2" s="54"/>
      <c r="E2" s="54"/>
      <c r="F2" s="54"/>
      <c r="G2" s="54"/>
      <c r="H2" s="54"/>
      <c r="L2" s="55"/>
    </row>
    <row r="3" spans="1:18">
      <c r="A3" s="68" t="s">
        <v>103</v>
      </c>
      <c r="B3" s="69" t="s">
        <v>104</v>
      </c>
      <c r="C3" s="69" t="s">
        <v>131</v>
      </c>
      <c r="D3" s="69" t="s">
        <v>105</v>
      </c>
      <c r="E3" s="69" t="s">
        <v>106</v>
      </c>
      <c r="F3" s="69" t="s">
        <v>107</v>
      </c>
      <c r="G3" s="69" t="s">
        <v>108</v>
      </c>
      <c r="H3" s="69" t="s">
        <v>109</v>
      </c>
      <c r="L3" s="68" t="s">
        <v>111</v>
      </c>
      <c r="M3" s="69" t="s">
        <v>104</v>
      </c>
      <c r="N3" s="69" t="s">
        <v>131</v>
      </c>
      <c r="O3" s="69" t="s">
        <v>105</v>
      </c>
      <c r="P3" s="69" t="s">
        <v>106</v>
      </c>
      <c r="Q3" s="69" t="s">
        <v>107</v>
      </c>
      <c r="R3" s="69" t="s">
        <v>108</v>
      </c>
    </row>
    <row r="4" spans="1:18">
      <c r="A4" s="99">
        <v>1918</v>
      </c>
      <c r="B4" s="100">
        <v>6.3999999999999995</v>
      </c>
      <c r="C4" s="100">
        <v>0</v>
      </c>
      <c r="D4" s="100">
        <v>0</v>
      </c>
      <c r="E4" s="100">
        <v>0</v>
      </c>
      <c r="F4" s="100">
        <v>0</v>
      </c>
      <c r="G4" s="100">
        <v>0</v>
      </c>
      <c r="H4" s="100">
        <v>6.3999999999999995</v>
      </c>
      <c r="L4" s="99">
        <v>1918</v>
      </c>
      <c r="M4" s="100">
        <v>100</v>
      </c>
      <c r="N4" s="100">
        <v>0</v>
      </c>
      <c r="O4" s="100">
        <v>0</v>
      </c>
      <c r="P4" s="100">
        <v>0</v>
      </c>
      <c r="Q4" s="100">
        <v>0</v>
      </c>
      <c r="R4" s="100">
        <v>0</v>
      </c>
    </row>
    <row r="5" spans="1:18">
      <c r="A5" s="99">
        <v>1919</v>
      </c>
      <c r="B5" s="100">
        <v>0</v>
      </c>
      <c r="C5" s="100">
        <v>0</v>
      </c>
      <c r="D5" s="100">
        <v>0</v>
      </c>
      <c r="E5" s="100">
        <v>0</v>
      </c>
      <c r="F5" s="100">
        <v>0</v>
      </c>
      <c r="G5" s="100">
        <v>0</v>
      </c>
      <c r="H5" s="100">
        <v>0</v>
      </c>
      <c r="L5" s="99">
        <v>1919</v>
      </c>
      <c r="M5" s="100"/>
      <c r="N5" s="100"/>
      <c r="O5" s="100"/>
      <c r="P5" s="100"/>
      <c r="Q5" s="100"/>
      <c r="R5" s="100"/>
    </row>
    <row r="6" spans="1:18">
      <c r="A6" s="99">
        <v>1920</v>
      </c>
      <c r="B6" s="100">
        <v>0.1</v>
      </c>
      <c r="C6" s="100">
        <v>0</v>
      </c>
      <c r="D6" s="100">
        <v>0</v>
      </c>
      <c r="E6" s="100">
        <v>0</v>
      </c>
      <c r="F6" s="100">
        <v>0</v>
      </c>
      <c r="G6" s="100">
        <v>0</v>
      </c>
      <c r="H6" s="100">
        <v>0.1</v>
      </c>
      <c r="L6" s="99">
        <v>1920</v>
      </c>
      <c r="M6" s="100">
        <v>100</v>
      </c>
      <c r="N6" s="100">
        <v>0</v>
      </c>
      <c r="O6" s="100">
        <v>0</v>
      </c>
      <c r="P6" s="100">
        <v>0</v>
      </c>
      <c r="Q6" s="100">
        <v>0</v>
      </c>
      <c r="R6" s="100">
        <v>0</v>
      </c>
    </row>
    <row r="7" spans="1:18">
      <c r="A7" s="99">
        <v>1921</v>
      </c>
      <c r="B7" s="100">
        <v>10.399999999999999</v>
      </c>
      <c r="C7" s="100">
        <v>0</v>
      </c>
      <c r="D7" s="100">
        <v>0.8</v>
      </c>
      <c r="E7" s="100">
        <v>0</v>
      </c>
      <c r="F7" s="100">
        <v>0</v>
      </c>
      <c r="G7" s="100">
        <v>0</v>
      </c>
      <c r="H7" s="100">
        <v>11.2</v>
      </c>
      <c r="L7" s="99">
        <v>1921</v>
      </c>
      <c r="M7" s="100">
        <v>92.857142857142847</v>
      </c>
      <c r="N7" s="100">
        <v>0</v>
      </c>
      <c r="O7" s="100">
        <v>7.1428571428571441</v>
      </c>
      <c r="P7" s="100">
        <v>0</v>
      </c>
      <c r="Q7" s="100">
        <v>0</v>
      </c>
      <c r="R7" s="100">
        <v>0</v>
      </c>
    </row>
    <row r="8" spans="1:18">
      <c r="A8" s="99" t="s">
        <v>45</v>
      </c>
      <c r="B8" s="100">
        <v>25.7</v>
      </c>
      <c r="C8" s="100">
        <v>1.5</v>
      </c>
      <c r="D8" s="100">
        <v>8.1</v>
      </c>
      <c r="E8" s="100">
        <v>0</v>
      </c>
      <c r="F8" s="100">
        <v>0</v>
      </c>
      <c r="G8" s="100">
        <v>0</v>
      </c>
      <c r="H8" s="100">
        <v>35.299999999999997</v>
      </c>
      <c r="L8" s="99" t="s">
        <v>45</v>
      </c>
      <c r="M8" s="100">
        <v>72.804532577903686</v>
      </c>
      <c r="N8" s="100">
        <v>4.2492917847025495</v>
      </c>
      <c r="O8" s="100">
        <v>22.946175637393768</v>
      </c>
      <c r="P8" s="100">
        <v>0</v>
      </c>
      <c r="Q8" s="100">
        <v>0</v>
      </c>
      <c r="R8" s="100">
        <v>0</v>
      </c>
    </row>
    <row r="9" spans="1:18">
      <c r="A9" s="99" t="s">
        <v>46</v>
      </c>
      <c r="B9" s="100">
        <v>74</v>
      </c>
      <c r="C9" s="100">
        <v>3.4</v>
      </c>
      <c r="D9" s="100">
        <v>4.4000000000000004</v>
      </c>
      <c r="E9" s="100">
        <v>0</v>
      </c>
      <c r="F9" s="100">
        <v>0</v>
      </c>
      <c r="G9" s="100">
        <v>0</v>
      </c>
      <c r="H9" s="100">
        <v>81.800000000000011</v>
      </c>
      <c r="L9" s="99" t="s">
        <v>46</v>
      </c>
      <c r="M9" s="100">
        <v>90.464547677261592</v>
      </c>
      <c r="N9" s="100">
        <v>4.1564792176039109</v>
      </c>
      <c r="O9" s="100">
        <v>5.3789731051344738</v>
      </c>
      <c r="P9" s="100">
        <v>0</v>
      </c>
      <c r="Q9" s="100">
        <v>0</v>
      </c>
      <c r="R9" s="100">
        <v>0</v>
      </c>
    </row>
    <row r="10" spans="1:18">
      <c r="A10" s="99" t="s">
        <v>47</v>
      </c>
      <c r="B10" s="100">
        <v>192.10000000000002</v>
      </c>
      <c r="C10" s="100">
        <v>9.6999999999999993</v>
      </c>
      <c r="D10" s="100">
        <v>35.9</v>
      </c>
      <c r="E10" s="100">
        <v>1.6</v>
      </c>
      <c r="F10" s="100">
        <v>0</v>
      </c>
      <c r="G10" s="100">
        <v>0</v>
      </c>
      <c r="H10" s="100">
        <v>239.3</v>
      </c>
      <c r="L10" s="99" t="s">
        <v>47</v>
      </c>
      <c r="M10" s="100">
        <v>80.275804429586302</v>
      </c>
      <c r="N10" s="100">
        <v>4.0534893439197655</v>
      </c>
      <c r="O10" s="100">
        <v>15.002089427496864</v>
      </c>
      <c r="P10" s="100">
        <v>0.66861679899707482</v>
      </c>
      <c r="Q10" s="100">
        <v>0</v>
      </c>
      <c r="R10" s="100">
        <v>0</v>
      </c>
    </row>
    <row r="11" spans="1:18">
      <c r="A11" s="99" t="s">
        <v>48</v>
      </c>
      <c r="B11" s="100">
        <v>324.09999999999997</v>
      </c>
      <c r="C11" s="100">
        <v>13.3</v>
      </c>
      <c r="D11" s="100">
        <v>41</v>
      </c>
      <c r="E11" s="100">
        <v>4.9000000000000004</v>
      </c>
      <c r="F11" s="100">
        <v>0</v>
      </c>
      <c r="G11" s="100">
        <v>0</v>
      </c>
      <c r="H11" s="100">
        <v>383.29999999999995</v>
      </c>
      <c r="L11" s="99" t="s">
        <v>48</v>
      </c>
      <c r="M11" s="100">
        <v>84.555178711192283</v>
      </c>
      <c r="N11" s="100">
        <v>3.4698669449517356</v>
      </c>
      <c r="O11" s="100">
        <v>10.696582311505349</v>
      </c>
      <c r="P11" s="100">
        <v>1.2783720323506393</v>
      </c>
      <c r="Q11" s="100">
        <v>0</v>
      </c>
      <c r="R11" s="100">
        <v>0</v>
      </c>
    </row>
    <row r="12" spans="1:18">
      <c r="A12" s="99" t="s">
        <v>49</v>
      </c>
      <c r="B12" s="100">
        <v>399.8</v>
      </c>
      <c r="C12" s="100">
        <v>20.099999999999998</v>
      </c>
      <c r="D12" s="100">
        <v>53.699999999999996</v>
      </c>
      <c r="E12" s="100">
        <v>2.2999999999999998</v>
      </c>
      <c r="F12" s="100">
        <v>0</v>
      </c>
      <c r="G12" s="100">
        <v>0</v>
      </c>
      <c r="H12" s="100">
        <v>475.90000000000003</v>
      </c>
      <c r="L12" s="99" t="s">
        <v>49</v>
      </c>
      <c r="M12" s="100">
        <v>84.009245639840302</v>
      </c>
      <c r="N12" s="100">
        <v>4.2235763815927712</v>
      </c>
      <c r="O12" s="100">
        <v>11.283883168732926</v>
      </c>
      <c r="P12" s="100">
        <v>0.48329480983399864</v>
      </c>
      <c r="Q12" s="100">
        <v>0</v>
      </c>
      <c r="R12" s="100">
        <v>0</v>
      </c>
    </row>
    <row r="13" spans="1:18">
      <c r="A13" s="99" t="s">
        <v>50</v>
      </c>
      <c r="B13" s="100">
        <v>473.89999999999992</v>
      </c>
      <c r="C13" s="100">
        <v>36</v>
      </c>
      <c r="D13" s="100">
        <v>63.000000000000007</v>
      </c>
      <c r="E13" s="100">
        <v>4.5999999999999996</v>
      </c>
      <c r="F13" s="100">
        <v>0.3</v>
      </c>
      <c r="G13" s="100">
        <v>0</v>
      </c>
      <c r="H13" s="100">
        <v>577.79999999999995</v>
      </c>
      <c r="L13" s="99" t="s">
        <v>50</v>
      </c>
      <c r="M13" s="100">
        <v>82.017999307718924</v>
      </c>
      <c r="N13" s="100">
        <v>6.230529595015577</v>
      </c>
      <c r="O13" s="100">
        <v>10.903426791277262</v>
      </c>
      <c r="P13" s="100">
        <v>0.79612322602976815</v>
      </c>
      <c r="Q13" s="100">
        <v>5.1921079958463137E-2</v>
      </c>
      <c r="R13" s="100">
        <v>0</v>
      </c>
    </row>
    <row r="14" spans="1:18">
      <c r="A14" s="99" t="s">
        <v>51</v>
      </c>
      <c r="B14" s="100">
        <v>410.29999999999995</v>
      </c>
      <c r="C14" s="100">
        <v>40.5</v>
      </c>
      <c r="D14" s="100">
        <v>91.2</v>
      </c>
      <c r="E14" s="100">
        <v>7.4</v>
      </c>
      <c r="F14" s="100">
        <v>0.7</v>
      </c>
      <c r="G14" s="100">
        <v>0</v>
      </c>
      <c r="H14" s="100">
        <v>550.1</v>
      </c>
      <c r="L14" s="99" t="s">
        <v>51</v>
      </c>
      <c r="M14" s="100">
        <v>74.586438829303745</v>
      </c>
      <c r="N14" s="100">
        <v>7.3622977640429008</v>
      </c>
      <c r="O14" s="100">
        <v>16.578803853844757</v>
      </c>
      <c r="P14" s="100">
        <v>1.3452099618251228</v>
      </c>
      <c r="Q14" s="100">
        <v>0.12724959098345753</v>
      </c>
      <c r="R14" s="100">
        <v>0</v>
      </c>
    </row>
    <row r="15" spans="1:18">
      <c r="A15" s="99" t="s">
        <v>110</v>
      </c>
      <c r="B15" s="100">
        <v>118</v>
      </c>
      <c r="C15" s="100">
        <v>11.999999999999998</v>
      </c>
      <c r="D15" s="100">
        <v>25.400000000000002</v>
      </c>
      <c r="E15" s="100">
        <v>1.4</v>
      </c>
      <c r="F15" s="100">
        <v>0.6</v>
      </c>
      <c r="G15" s="100">
        <v>0</v>
      </c>
      <c r="H15" s="100">
        <v>157.4</v>
      </c>
      <c r="L15" s="99" t="s">
        <v>110</v>
      </c>
      <c r="M15" s="100">
        <v>74.968233799237609</v>
      </c>
      <c r="N15" s="100">
        <v>7.6238881829733156</v>
      </c>
      <c r="O15" s="100">
        <v>16.137229987293519</v>
      </c>
      <c r="P15" s="100">
        <v>0.88945362134688688</v>
      </c>
      <c r="Q15" s="100">
        <v>0.38119440914866581</v>
      </c>
      <c r="R15" s="100">
        <v>0</v>
      </c>
    </row>
    <row r="16" spans="1:18">
      <c r="A16" s="99">
        <v>1929</v>
      </c>
      <c r="B16" s="100">
        <v>504.6</v>
      </c>
      <c r="C16" s="100">
        <v>44.1</v>
      </c>
      <c r="D16" s="100">
        <v>92.899999999999977</v>
      </c>
      <c r="E16" s="100">
        <v>8</v>
      </c>
      <c r="F16" s="100">
        <v>2.9</v>
      </c>
      <c r="G16" s="100">
        <v>0</v>
      </c>
      <c r="H16" s="100">
        <v>652.5</v>
      </c>
      <c r="L16" s="99">
        <v>1929</v>
      </c>
      <c r="M16" s="100">
        <v>77.333333333333329</v>
      </c>
      <c r="N16" s="100">
        <v>6.7586206896551735</v>
      </c>
      <c r="O16" s="100">
        <v>14.237547892720304</v>
      </c>
      <c r="P16" s="100">
        <v>1.2260536398467434</v>
      </c>
      <c r="Q16" s="100">
        <v>0.44444444444444442</v>
      </c>
      <c r="R16" s="100">
        <v>0</v>
      </c>
    </row>
    <row r="17" spans="1:18">
      <c r="A17" s="99">
        <v>1930</v>
      </c>
      <c r="B17" s="100">
        <v>582</v>
      </c>
      <c r="C17" s="100">
        <v>51.699999999999996</v>
      </c>
      <c r="D17" s="100">
        <v>84.399999999999991</v>
      </c>
      <c r="E17" s="100">
        <v>7.6999999999999993</v>
      </c>
      <c r="F17" s="100">
        <v>3</v>
      </c>
      <c r="G17" s="100">
        <v>0.2</v>
      </c>
      <c r="H17" s="100">
        <v>729.00000000000011</v>
      </c>
      <c r="L17" s="99">
        <v>1930</v>
      </c>
      <c r="M17" s="100">
        <v>79.835390946502045</v>
      </c>
      <c r="N17" s="100">
        <v>7.0919067215363496</v>
      </c>
      <c r="O17" s="100">
        <v>11.577503429355279</v>
      </c>
      <c r="P17" s="100">
        <v>1.0562414266117968</v>
      </c>
      <c r="Q17" s="100">
        <v>0.41152263374485593</v>
      </c>
      <c r="R17" s="100">
        <v>2.743484224965706E-2</v>
      </c>
    </row>
    <row r="18" spans="1:18">
      <c r="A18" s="99">
        <v>1931</v>
      </c>
      <c r="B18" s="100">
        <v>439.90000000000003</v>
      </c>
      <c r="C18" s="100">
        <v>60.100000000000009</v>
      </c>
      <c r="D18" s="100">
        <v>68</v>
      </c>
      <c r="E18" s="100">
        <v>3.4</v>
      </c>
      <c r="F18" s="100">
        <v>0.5</v>
      </c>
      <c r="G18" s="100">
        <v>0.1</v>
      </c>
      <c r="H18" s="100">
        <v>572</v>
      </c>
      <c r="L18" s="99">
        <v>1931</v>
      </c>
      <c r="M18" s="100">
        <v>76.905594405594414</v>
      </c>
      <c r="N18" s="100">
        <v>10.506993006993008</v>
      </c>
      <c r="O18" s="100">
        <v>11.888111888111888</v>
      </c>
      <c r="P18" s="100">
        <v>0.59440559440559437</v>
      </c>
      <c r="Q18" s="100">
        <v>8.7412587412587409E-2</v>
      </c>
      <c r="R18" s="100">
        <v>1.7482517482517484E-2</v>
      </c>
    </row>
    <row r="19" spans="1:18">
      <c r="A19" s="99">
        <v>1932</v>
      </c>
      <c r="B19" s="100">
        <v>309.39999999999992</v>
      </c>
      <c r="C19" s="100">
        <v>57.3</v>
      </c>
      <c r="D19" s="100">
        <v>48.2</v>
      </c>
      <c r="E19" s="100">
        <v>6.1999999999999993</v>
      </c>
      <c r="F19" s="100">
        <v>0.5</v>
      </c>
      <c r="G19" s="100">
        <v>0.1</v>
      </c>
      <c r="H19" s="100">
        <v>421.69999999999993</v>
      </c>
      <c r="L19" s="99">
        <v>1932</v>
      </c>
      <c r="M19" s="100">
        <v>73.369694095328427</v>
      </c>
      <c r="N19" s="100">
        <v>13.587858667299029</v>
      </c>
      <c r="O19" s="100">
        <v>11.429926488024664</v>
      </c>
      <c r="P19" s="100">
        <v>1.4702395067583591</v>
      </c>
      <c r="Q19" s="100">
        <v>0.11856770215793219</v>
      </c>
      <c r="R19" s="100">
        <v>2.3713540431586438E-2</v>
      </c>
    </row>
    <row r="20" spans="1:18">
      <c r="A20" s="99">
        <v>1933</v>
      </c>
      <c r="B20" s="100">
        <v>252.99999999999997</v>
      </c>
      <c r="C20" s="100">
        <v>49.599999999999994</v>
      </c>
      <c r="D20" s="100">
        <v>25.900000000000002</v>
      </c>
      <c r="E20" s="100">
        <v>4.4000000000000004</v>
      </c>
      <c r="F20" s="100">
        <v>0.7</v>
      </c>
      <c r="G20" s="100">
        <v>0</v>
      </c>
      <c r="H20" s="100">
        <v>333.59999999999991</v>
      </c>
      <c r="L20" s="99">
        <v>1933</v>
      </c>
      <c r="M20" s="100">
        <v>75.839328537170275</v>
      </c>
      <c r="N20" s="100">
        <v>14.868105515587532</v>
      </c>
      <c r="O20" s="100">
        <v>7.7637889688249428</v>
      </c>
      <c r="P20" s="100">
        <v>1.3189448441247007</v>
      </c>
      <c r="Q20" s="100">
        <v>0.20983213429256597</v>
      </c>
      <c r="R20" s="100">
        <v>0</v>
      </c>
    </row>
    <row r="21" spans="1:18">
      <c r="A21" s="99">
        <v>1934</v>
      </c>
      <c r="B21" s="100">
        <v>231.49999999999997</v>
      </c>
      <c r="C21" s="100">
        <v>44.400000000000006</v>
      </c>
      <c r="D21" s="100">
        <v>23.5</v>
      </c>
      <c r="E21" s="100">
        <v>3.8</v>
      </c>
      <c r="F21" s="100">
        <v>1.8</v>
      </c>
      <c r="G21" s="100">
        <v>0</v>
      </c>
      <c r="H21" s="100">
        <v>305</v>
      </c>
      <c r="L21" s="99">
        <v>1934</v>
      </c>
      <c r="M21" s="100">
        <v>75.901639344262279</v>
      </c>
      <c r="N21" s="100">
        <v>14.557377049180328</v>
      </c>
      <c r="O21" s="100">
        <v>7.7049180327868854</v>
      </c>
      <c r="P21" s="100">
        <v>1.2459016393442621</v>
      </c>
      <c r="Q21" s="100">
        <v>0.5901639344262295</v>
      </c>
      <c r="R21" s="100">
        <v>0</v>
      </c>
    </row>
    <row r="22" spans="1:18">
      <c r="A22" s="99">
        <v>1935</v>
      </c>
      <c r="B22" s="100">
        <v>215.79999999999998</v>
      </c>
      <c r="C22" s="100">
        <v>18.21</v>
      </c>
      <c r="D22" s="100">
        <v>29.3</v>
      </c>
      <c r="E22" s="100">
        <v>5.2</v>
      </c>
      <c r="F22" s="100">
        <v>1.6</v>
      </c>
      <c r="G22" s="100">
        <v>0</v>
      </c>
      <c r="H22" s="100">
        <v>270.11</v>
      </c>
      <c r="L22" s="99">
        <v>1935</v>
      </c>
      <c r="M22" s="100">
        <v>79.893376772426038</v>
      </c>
      <c r="N22" s="100">
        <v>6.7416978268112988</v>
      </c>
      <c r="O22" s="100">
        <v>10.847432527488801</v>
      </c>
      <c r="P22" s="100">
        <v>1.9251416089741216</v>
      </c>
      <c r="Q22" s="100">
        <v>0.59235126429972973</v>
      </c>
      <c r="R22" s="100">
        <v>0</v>
      </c>
    </row>
    <row r="23" spans="1:18">
      <c r="A23" s="99">
        <v>1936</v>
      </c>
      <c r="B23" s="100">
        <v>179.80000000000004</v>
      </c>
      <c r="C23" s="100">
        <v>20.3</v>
      </c>
      <c r="D23" s="100">
        <v>25.5</v>
      </c>
      <c r="E23" s="100">
        <v>3.2</v>
      </c>
      <c r="F23" s="100">
        <v>0.3</v>
      </c>
      <c r="G23" s="100">
        <v>0</v>
      </c>
      <c r="H23" s="100">
        <v>229.10000000000005</v>
      </c>
      <c r="L23" s="99">
        <v>1936</v>
      </c>
      <c r="M23" s="100">
        <v>78.48101265822784</v>
      </c>
      <c r="N23" s="100">
        <v>8.8607594936708853</v>
      </c>
      <c r="O23" s="100">
        <v>11.130510694020076</v>
      </c>
      <c r="P23" s="100">
        <v>1.3967699694456568</v>
      </c>
      <c r="Q23" s="100">
        <v>0.13094718463553032</v>
      </c>
      <c r="R23" s="100">
        <v>0</v>
      </c>
    </row>
    <row r="24" spans="1:18">
      <c r="A24" s="99">
        <v>1937</v>
      </c>
      <c r="B24" s="100">
        <v>228.70000000000002</v>
      </c>
      <c r="C24" s="100">
        <v>22.799999999999997</v>
      </c>
      <c r="D24" s="100">
        <v>28.099999999999998</v>
      </c>
      <c r="E24" s="100">
        <v>2.2000000000000002</v>
      </c>
      <c r="F24" s="100">
        <v>0.1</v>
      </c>
      <c r="G24" s="100">
        <v>0</v>
      </c>
      <c r="H24" s="100">
        <v>281.90000000000003</v>
      </c>
      <c r="L24" s="99">
        <v>1937</v>
      </c>
      <c r="M24" s="100">
        <v>81.128059595601272</v>
      </c>
      <c r="N24" s="100">
        <v>8.0879744590280218</v>
      </c>
      <c r="O24" s="100">
        <v>9.9680737850301497</v>
      </c>
      <c r="P24" s="100">
        <v>0.78041858815182685</v>
      </c>
      <c r="Q24" s="100">
        <v>3.5473572188719403E-2</v>
      </c>
      <c r="R24" s="100">
        <v>0</v>
      </c>
    </row>
    <row r="25" spans="1:18">
      <c r="A25" s="99">
        <v>1938</v>
      </c>
      <c r="B25" s="100">
        <v>179.5</v>
      </c>
      <c r="C25" s="100">
        <v>22.900000000000002</v>
      </c>
      <c r="D25" s="100">
        <v>17.600000000000001</v>
      </c>
      <c r="E25" s="100">
        <v>2.2999999999999998</v>
      </c>
      <c r="F25" s="100">
        <v>0.1</v>
      </c>
      <c r="G25" s="100">
        <v>0</v>
      </c>
      <c r="H25" s="100">
        <v>222.4</v>
      </c>
      <c r="L25" s="99">
        <v>1938</v>
      </c>
      <c r="M25" s="100">
        <v>80.710431654676256</v>
      </c>
      <c r="N25" s="100">
        <v>10.296762589928059</v>
      </c>
      <c r="O25" s="100">
        <v>7.913669064748202</v>
      </c>
      <c r="P25" s="100">
        <v>1.0341726618705034</v>
      </c>
      <c r="Q25" s="100">
        <v>4.4964028776978422E-2</v>
      </c>
      <c r="R25" s="100">
        <v>0</v>
      </c>
    </row>
    <row r="26" spans="1:18">
      <c r="A26" s="99">
        <v>1939</v>
      </c>
      <c r="B26" s="100">
        <v>58.2</v>
      </c>
      <c r="C26" s="100">
        <v>20.399999999999999</v>
      </c>
      <c r="D26" s="100">
        <v>4</v>
      </c>
      <c r="E26" s="100">
        <v>0.1</v>
      </c>
      <c r="F26" s="100">
        <v>0</v>
      </c>
      <c r="G26" s="100">
        <v>0</v>
      </c>
      <c r="H26" s="100">
        <v>82.699999999999989</v>
      </c>
      <c r="L26" s="99">
        <v>1939</v>
      </c>
      <c r="M26" s="100">
        <v>70.374848851269661</v>
      </c>
      <c r="N26" s="100">
        <v>24.667472793228541</v>
      </c>
      <c r="O26" s="100">
        <v>4.836759371221282</v>
      </c>
      <c r="P26" s="100">
        <v>0.12091898428053206</v>
      </c>
      <c r="Q26" s="100">
        <v>0</v>
      </c>
      <c r="R26" s="100">
        <v>0</v>
      </c>
    </row>
    <row r="27" spans="1:18">
      <c r="A27" s="99">
        <v>1940</v>
      </c>
      <c r="B27" s="100">
        <v>147.89999999999998</v>
      </c>
      <c r="C27" s="100">
        <v>35.200000000000003</v>
      </c>
      <c r="D27" s="100">
        <v>5.3</v>
      </c>
      <c r="E27" s="100">
        <v>0</v>
      </c>
      <c r="F27" s="100">
        <v>0</v>
      </c>
      <c r="G27" s="100">
        <v>0</v>
      </c>
      <c r="H27" s="100">
        <v>188.4</v>
      </c>
      <c r="L27" s="99">
        <v>1940</v>
      </c>
      <c r="M27" s="100">
        <v>78.503184713375802</v>
      </c>
      <c r="N27" s="100">
        <v>18.683651804670916</v>
      </c>
      <c r="O27" s="100">
        <v>2.8131634819532914</v>
      </c>
      <c r="P27" s="100">
        <v>0</v>
      </c>
      <c r="Q27" s="100">
        <v>0</v>
      </c>
      <c r="R27" s="100">
        <v>0</v>
      </c>
    </row>
    <row r="28" spans="1:18">
      <c r="L28" t="s">
        <v>230</v>
      </c>
    </row>
    <row r="29" spans="1:18">
      <c r="A29" t="s">
        <v>117</v>
      </c>
      <c r="L29" t="s">
        <v>232</v>
      </c>
    </row>
    <row r="30" spans="1:18">
      <c r="A30" t="s">
        <v>118</v>
      </c>
    </row>
    <row r="31" spans="1:18">
      <c r="A31" t="s">
        <v>119</v>
      </c>
    </row>
    <row r="32" spans="1:18">
      <c r="A32" t="s">
        <v>120</v>
      </c>
    </row>
    <row r="33" spans="1:12">
      <c r="A33" t="s">
        <v>121</v>
      </c>
    </row>
    <row r="34" spans="1:12">
      <c r="A34" t="s">
        <v>122</v>
      </c>
    </row>
    <row r="35" spans="1:12">
      <c r="A35" t="s">
        <v>123</v>
      </c>
    </row>
    <row r="36" spans="1:12">
      <c r="A36" t="s">
        <v>124</v>
      </c>
    </row>
    <row r="37" spans="1:12">
      <c r="A37" t="s">
        <v>125</v>
      </c>
    </row>
    <row r="38" spans="1:12">
      <c r="A38" t="s">
        <v>126</v>
      </c>
    </row>
    <row r="39" spans="1:12">
      <c r="A39" t="s">
        <v>127</v>
      </c>
    </row>
    <row r="40" spans="1:12">
      <c r="A40" t="s">
        <v>128</v>
      </c>
    </row>
    <row r="41" spans="1:12">
      <c r="A41" t="s">
        <v>129</v>
      </c>
    </row>
    <row r="42" spans="1:12">
      <c r="A42" t="s">
        <v>130</v>
      </c>
    </row>
    <row r="47" spans="1:12" ht="16.2">
      <c r="A47" s="55" t="s">
        <v>202</v>
      </c>
      <c r="B47" s="54"/>
      <c r="C47" s="54"/>
      <c r="D47" s="54"/>
      <c r="E47" s="54"/>
      <c r="F47" s="54"/>
      <c r="G47" s="54"/>
      <c r="H47" s="54"/>
      <c r="L47" s="55" t="s">
        <v>205</v>
      </c>
    </row>
    <row r="48" spans="1:12" ht="16.2">
      <c r="A48" s="54"/>
      <c r="B48" s="54"/>
      <c r="C48" s="54"/>
      <c r="D48" s="54"/>
      <c r="E48" s="54"/>
      <c r="F48" s="54"/>
      <c r="G48" s="54"/>
      <c r="H48" s="54"/>
      <c r="L48" s="55"/>
    </row>
    <row r="49" spans="1:18">
      <c r="A49" s="68" t="s">
        <v>103</v>
      </c>
      <c r="B49" s="69" t="s">
        <v>104</v>
      </c>
      <c r="C49" s="69" t="s">
        <v>131</v>
      </c>
      <c r="D49" s="69" t="s">
        <v>105</v>
      </c>
      <c r="E49" s="69" t="s">
        <v>106</v>
      </c>
      <c r="F49" s="69" t="s">
        <v>107</v>
      </c>
      <c r="G49" s="69" t="s">
        <v>108</v>
      </c>
      <c r="H49" s="69" t="s">
        <v>112</v>
      </c>
      <c r="L49" s="68" t="s">
        <v>111</v>
      </c>
      <c r="M49" s="69" t="s">
        <v>104</v>
      </c>
      <c r="N49" s="69" t="s">
        <v>131</v>
      </c>
      <c r="O49" s="69" t="s">
        <v>105</v>
      </c>
      <c r="P49" s="69" t="s">
        <v>106</v>
      </c>
      <c r="Q49" s="69" t="s">
        <v>107</v>
      </c>
      <c r="R49" s="69" t="s">
        <v>108</v>
      </c>
    </row>
    <row r="50" spans="1:18">
      <c r="A50" s="99">
        <v>1918</v>
      </c>
      <c r="B50" s="100">
        <v>27.1</v>
      </c>
      <c r="C50" s="100">
        <v>4.5999999999999996</v>
      </c>
      <c r="D50" s="100">
        <v>0</v>
      </c>
      <c r="E50" s="100">
        <v>0</v>
      </c>
      <c r="F50" s="100">
        <v>0</v>
      </c>
      <c r="G50" s="100">
        <v>0</v>
      </c>
      <c r="H50" s="100">
        <v>31.700000000000003</v>
      </c>
      <c r="L50" s="99">
        <v>1918</v>
      </c>
      <c r="M50" s="100">
        <v>85.488958990536275</v>
      </c>
      <c r="N50" s="100">
        <v>14.511041009463721</v>
      </c>
      <c r="O50" s="100">
        <v>0</v>
      </c>
      <c r="P50" s="100">
        <v>0</v>
      </c>
      <c r="Q50" s="100">
        <v>0</v>
      </c>
      <c r="R50" s="100">
        <v>0</v>
      </c>
    </row>
    <row r="51" spans="1:18">
      <c r="A51" s="99">
        <v>1919</v>
      </c>
      <c r="B51" s="100">
        <v>0.30000000000000004</v>
      </c>
      <c r="C51" s="100">
        <v>0</v>
      </c>
      <c r="D51" s="100">
        <v>0.2</v>
      </c>
      <c r="E51" s="100">
        <v>0</v>
      </c>
      <c r="F51" s="100">
        <v>0</v>
      </c>
      <c r="G51" s="100">
        <v>0</v>
      </c>
      <c r="H51" s="100">
        <v>0.5</v>
      </c>
      <c r="L51" s="99">
        <v>1919</v>
      </c>
      <c r="M51" s="100">
        <v>60.000000000000007</v>
      </c>
      <c r="N51" s="100">
        <v>0</v>
      </c>
      <c r="O51" s="100">
        <v>40</v>
      </c>
      <c r="P51" s="100">
        <v>0</v>
      </c>
      <c r="Q51" s="100">
        <v>0</v>
      </c>
      <c r="R51" s="100">
        <v>0</v>
      </c>
    </row>
    <row r="52" spans="1:18">
      <c r="A52" s="99">
        <v>1920</v>
      </c>
      <c r="B52" s="100">
        <v>19.5</v>
      </c>
      <c r="C52" s="100">
        <v>0</v>
      </c>
      <c r="D52" s="100">
        <v>0.4</v>
      </c>
      <c r="E52" s="100">
        <v>0</v>
      </c>
      <c r="F52" s="100">
        <v>0</v>
      </c>
      <c r="G52" s="100">
        <v>0</v>
      </c>
      <c r="H52" s="100">
        <v>19.899999999999999</v>
      </c>
      <c r="L52" s="99">
        <v>1920</v>
      </c>
      <c r="M52" s="100">
        <v>97.989949748743726</v>
      </c>
      <c r="N52" s="100">
        <v>0</v>
      </c>
      <c r="O52" s="100">
        <v>2.0100502512562817</v>
      </c>
      <c r="P52" s="100">
        <v>0</v>
      </c>
      <c r="Q52" s="100">
        <v>0</v>
      </c>
      <c r="R52" s="100">
        <v>0</v>
      </c>
    </row>
    <row r="53" spans="1:18">
      <c r="A53" s="99">
        <v>1921</v>
      </c>
      <c r="B53" s="100">
        <v>151.89999999999998</v>
      </c>
      <c r="C53" s="100">
        <v>0.4</v>
      </c>
      <c r="D53" s="100">
        <v>1.5</v>
      </c>
      <c r="E53" s="100">
        <v>0</v>
      </c>
      <c r="F53" s="100">
        <v>0.5</v>
      </c>
      <c r="G53" s="100">
        <v>0</v>
      </c>
      <c r="H53" s="100">
        <v>154.29999999999998</v>
      </c>
      <c r="L53" s="99">
        <v>1921</v>
      </c>
      <c r="M53" s="100">
        <v>98.444588464031099</v>
      </c>
      <c r="N53" s="100">
        <v>0.25923525599481534</v>
      </c>
      <c r="O53" s="100">
        <v>0.97213220998055749</v>
      </c>
      <c r="P53" s="100">
        <v>0</v>
      </c>
      <c r="Q53" s="100">
        <v>0.32404406999351915</v>
      </c>
      <c r="R53" s="100">
        <v>0</v>
      </c>
    </row>
    <row r="54" spans="1:18">
      <c r="A54" s="99" t="s">
        <v>45</v>
      </c>
      <c r="B54" s="100">
        <v>175.20000000000002</v>
      </c>
      <c r="C54" s="100">
        <v>11.4</v>
      </c>
      <c r="D54" s="100">
        <v>2.2999999999999998</v>
      </c>
      <c r="E54" s="100">
        <v>0</v>
      </c>
      <c r="F54" s="100">
        <v>3.5</v>
      </c>
      <c r="G54" s="100">
        <v>0</v>
      </c>
      <c r="H54" s="100">
        <v>192.40000000000003</v>
      </c>
      <c r="L54" s="99" t="s">
        <v>45</v>
      </c>
      <c r="M54" s="100">
        <v>91.06029106029105</v>
      </c>
      <c r="N54" s="100">
        <v>5.9251559251559245</v>
      </c>
      <c r="O54" s="100">
        <v>1.1954261954261951</v>
      </c>
      <c r="P54" s="100">
        <v>0</v>
      </c>
      <c r="Q54" s="100">
        <v>1.8191268191268188</v>
      </c>
      <c r="R54" s="100">
        <v>0</v>
      </c>
    </row>
    <row r="55" spans="1:18">
      <c r="A55" s="99" t="s">
        <v>46</v>
      </c>
      <c r="B55" s="100">
        <v>97.2</v>
      </c>
      <c r="C55" s="100">
        <v>8.1999999999999993</v>
      </c>
      <c r="D55" s="100">
        <v>2.4</v>
      </c>
      <c r="E55" s="100">
        <v>0</v>
      </c>
      <c r="F55" s="100">
        <v>0</v>
      </c>
      <c r="G55" s="100">
        <v>0.1</v>
      </c>
      <c r="H55" s="100">
        <v>107.9</v>
      </c>
      <c r="L55" s="99" t="s">
        <v>46</v>
      </c>
      <c r="M55" s="100">
        <v>90.083410565338269</v>
      </c>
      <c r="N55" s="100">
        <v>7.5996292863762731</v>
      </c>
      <c r="O55" s="100">
        <v>2.2242817423540311</v>
      </c>
      <c r="P55" s="100">
        <v>0</v>
      </c>
      <c r="Q55" s="100">
        <v>0</v>
      </c>
      <c r="R55" s="100">
        <v>9.2678405931417976E-2</v>
      </c>
    </row>
    <row r="56" spans="1:18">
      <c r="A56" s="99" t="s">
        <v>47</v>
      </c>
      <c r="B56" s="100">
        <v>138.5</v>
      </c>
      <c r="C56" s="100">
        <v>14.5</v>
      </c>
      <c r="D56" s="100">
        <v>21.7</v>
      </c>
      <c r="E56" s="100">
        <v>0.1</v>
      </c>
      <c r="F56" s="100">
        <v>1.2000000000000002</v>
      </c>
      <c r="G56" s="100">
        <v>1.6</v>
      </c>
      <c r="H56" s="100">
        <v>177.59999999999997</v>
      </c>
      <c r="L56" s="99" t="s">
        <v>47</v>
      </c>
      <c r="M56" s="100">
        <v>77.98423423423425</v>
      </c>
      <c r="N56" s="100">
        <v>8.1644144144144164</v>
      </c>
      <c r="O56" s="100">
        <v>12.218468468468471</v>
      </c>
      <c r="P56" s="100">
        <v>5.6306306306306314E-2</v>
      </c>
      <c r="Q56" s="100">
        <v>0.67567567567567588</v>
      </c>
      <c r="R56" s="100">
        <v>0.90090090090090102</v>
      </c>
    </row>
    <row r="57" spans="1:18">
      <c r="A57" s="99" t="s">
        <v>48</v>
      </c>
      <c r="B57" s="100">
        <v>410.9</v>
      </c>
      <c r="C57" s="100">
        <v>41.7</v>
      </c>
      <c r="D57" s="100">
        <v>55.500000000000007</v>
      </c>
      <c r="E57" s="100">
        <v>18</v>
      </c>
      <c r="F57" s="100">
        <v>9.3000000000000007</v>
      </c>
      <c r="G57" s="100">
        <v>23.4</v>
      </c>
      <c r="H57" s="100">
        <v>558.79999999999984</v>
      </c>
      <c r="L57" s="99" t="s">
        <v>48</v>
      </c>
      <c r="M57" s="100">
        <v>73.532569792412332</v>
      </c>
      <c r="N57" s="100">
        <v>7.4624194702934883</v>
      </c>
      <c r="O57" s="100">
        <v>9.9319971367215505</v>
      </c>
      <c r="P57" s="100">
        <v>3.22118826055834</v>
      </c>
      <c r="Q57" s="100">
        <v>1.6642806012884759</v>
      </c>
      <c r="R57" s="100">
        <v>4.1875447387258422</v>
      </c>
    </row>
    <row r="58" spans="1:18">
      <c r="A58" s="99" t="s">
        <v>49</v>
      </c>
      <c r="B58" s="100">
        <v>431</v>
      </c>
      <c r="C58" s="100">
        <v>49.699999999999996</v>
      </c>
      <c r="D58" s="100">
        <v>59.2</v>
      </c>
      <c r="E58" s="100">
        <v>20.8</v>
      </c>
      <c r="F58" s="100">
        <v>8.7999999999999989</v>
      </c>
      <c r="G58" s="100">
        <v>13.2</v>
      </c>
      <c r="H58" s="100">
        <v>582.69999999999993</v>
      </c>
      <c r="L58" s="99" t="s">
        <v>49</v>
      </c>
      <c r="M58" s="100">
        <v>73.966020250557762</v>
      </c>
      <c r="N58" s="100">
        <v>8.5292603397974958</v>
      </c>
      <c r="O58" s="100">
        <v>10.159601853440881</v>
      </c>
      <c r="P58" s="100">
        <v>3.5695898403981472</v>
      </c>
      <c r="Q58" s="100">
        <v>1.5102110863222928</v>
      </c>
      <c r="R58" s="100">
        <v>2.265316629483439</v>
      </c>
    </row>
    <row r="59" spans="1:18">
      <c r="A59" s="99" t="s">
        <v>50</v>
      </c>
      <c r="B59" s="100">
        <v>389.9</v>
      </c>
      <c r="C59" s="100">
        <v>49.1</v>
      </c>
      <c r="D59" s="100">
        <v>62.1</v>
      </c>
      <c r="E59" s="100">
        <v>16.3</v>
      </c>
      <c r="F59" s="100">
        <v>21.7</v>
      </c>
      <c r="G59" s="100">
        <v>12.2</v>
      </c>
      <c r="H59" s="100">
        <v>551.30000000000007</v>
      </c>
      <c r="L59" s="99" t="s">
        <v>50</v>
      </c>
      <c r="M59" s="100">
        <v>70.723743878106276</v>
      </c>
      <c r="N59" s="100">
        <v>8.9062216578995095</v>
      </c>
      <c r="O59" s="100">
        <v>11.264284418646833</v>
      </c>
      <c r="P59" s="100">
        <v>2.9566479230908755</v>
      </c>
      <c r="Q59" s="100">
        <v>3.936150916016687</v>
      </c>
      <c r="R59" s="100">
        <v>2.2129512062397967</v>
      </c>
    </row>
    <row r="60" spans="1:18">
      <c r="A60" s="99" t="s">
        <v>51</v>
      </c>
      <c r="B60" s="100">
        <v>475.90000000000003</v>
      </c>
      <c r="C60" s="100">
        <v>65.900000000000006</v>
      </c>
      <c r="D60" s="100">
        <v>93.300000000000011</v>
      </c>
      <c r="E60" s="100">
        <v>25.6</v>
      </c>
      <c r="F60" s="100">
        <v>41.300000000000004</v>
      </c>
      <c r="G60" s="100">
        <v>22.8</v>
      </c>
      <c r="H60" s="100">
        <v>724.80000000000007</v>
      </c>
      <c r="L60" s="99" t="s">
        <v>51</v>
      </c>
      <c r="M60" s="100">
        <v>65.659492273730677</v>
      </c>
      <c r="N60" s="100">
        <v>9.0921633554083883</v>
      </c>
      <c r="O60" s="100">
        <v>12.872516556291391</v>
      </c>
      <c r="P60" s="100">
        <v>3.5320088300220749</v>
      </c>
      <c r="Q60" s="100">
        <v>5.6981236203090511</v>
      </c>
      <c r="R60" s="100">
        <v>3.1456953642384109</v>
      </c>
    </row>
    <row r="61" spans="1:18">
      <c r="A61" s="99" t="s">
        <v>110</v>
      </c>
      <c r="B61" s="100">
        <v>87.499999999999986</v>
      </c>
      <c r="C61" s="100">
        <v>17.3</v>
      </c>
      <c r="D61" s="100">
        <v>23.599999999999998</v>
      </c>
      <c r="E61" s="100">
        <v>8</v>
      </c>
      <c r="F61" s="100">
        <v>7</v>
      </c>
      <c r="G61" s="100">
        <v>7.7</v>
      </c>
      <c r="H61" s="100">
        <v>151.09999999999997</v>
      </c>
      <c r="L61" s="99" t="s">
        <v>110</v>
      </c>
      <c r="M61" s="100">
        <v>57.908669755129061</v>
      </c>
      <c r="N61" s="100">
        <v>11.449371277299806</v>
      </c>
      <c r="O61" s="100">
        <v>15.618795499669094</v>
      </c>
      <c r="P61" s="100">
        <v>5.2945069490403718</v>
      </c>
      <c r="Q61" s="100">
        <v>4.6326935804103258</v>
      </c>
      <c r="R61" s="100">
        <v>5.0959629384513576</v>
      </c>
    </row>
    <row r="62" spans="1:18">
      <c r="A62" s="99">
        <v>1929</v>
      </c>
      <c r="B62" s="100">
        <v>429.49999999999994</v>
      </c>
      <c r="C62" s="100">
        <v>72</v>
      </c>
      <c r="D62" s="100">
        <v>96.800000000000011</v>
      </c>
      <c r="E62" s="100">
        <v>17.3</v>
      </c>
      <c r="F62" s="100">
        <v>24.3</v>
      </c>
      <c r="G62" s="100">
        <v>13.7</v>
      </c>
      <c r="H62" s="100">
        <v>653.59999999999991</v>
      </c>
      <c r="L62" s="99">
        <v>1929</v>
      </c>
      <c r="M62" s="100">
        <v>65.71297429620563</v>
      </c>
      <c r="N62" s="100">
        <v>11.01591187270502</v>
      </c>
      <c r="O62" s="100">
        <v>14.810281517747862</v>
      </c>
      <c r="P62" s="100">
        <v>2.6468788249694009</v>
      </c>
      <c r="Q62" s="100">
        <v>3.7178702570379447</v>
      </c>
      <c r="R62" s="100">
        <v>2.0960832313341493</v>
      </c>
    </row>
    <row r="63" spans="1:18">
      <c r="A63" s="99">
        <v>1930</v>
      </c>
      <c r="B63" s="100">
        <v>571.70000000000005</v>
      </c>
      <c r="C63" s="100">
        <v>95.199999999999989</v>
      </c>
      <c r="D63" s="100">
        <v>82.100000000000009</v>
      </c>
      <c r="E63" s="100">
        <v>15.1</v>
      </c>
      <c r="F63" s="100">
        <v>14.7</v>
      </c>
      <c r="G63" s="100">
        <v>9.5</v>
      </c>
      <c r="H63" s="100">
        <v>788.30000000000018</v>
      </c>
      <c r="L63" s="99">
        <v>1930</v>
      </c>
      <c r="M63" s="100">
        <v>72.523151084612451</v>
      </c>
      <c r="N63" s="100">
        <v>12.076620575922869</v>
      </c>
      <c r="O63" s="100">
        <v>10.414816694151972</v>
      </c>
      <c r="P63" s="100">
        <v>1.9155143980717997</v>
      </c>
      <c r="Q63" s="100">
        <v>1.8647722948116194</v>
      </c>
      <c r="R63" s="100">
        <v>1.205124952429278</v>
      </c>
    </row>
    <row r="64" spans="1:18">
      <c r="A64" s="99">
        <v>1931</v>
      </c>
      <c r="B64" s="100">
        <v>497.00000000000006</v>
      </c>
      <c r="C64" s="100">
        <v>79.5</v>
      </c>
      <c r="D64" s="100">
        <v>69.300000000000011</v>
      </c>
      <c r="E64" s="100">
        <v>15.5</v>
      </c>
      <c r="F64" s="100">
        <v>1.5</v>
      </c>
      <c r="G64" s="100">
        <v>4.5999999999999996</v>
      </c>
      <c r="H64" s="100">
        <v>667.4</v>
      </c>
      <c r="L64" s="99">
        <v>1931</v>
      </c>
      <c r="M64" s="100">
        <v>74.468085106382986</v>
      </c>
      <c r="N64" s="100">
        <v>11.911896913395266</v>
      </c>
      <c r="O64" s="100">
        <v>10.383578064129461</v>
      </c>
      <c r="P64" s="100">
        <v>2.3224453101588254</v>
      </c>
      <c r="Q64" s="100">
        <v>0.22475277195085408</v>
      </c>
      <c r="R64" s="100">
        <v>0.68924183398261907</v>
      </c>
    </row>
    <row r="65" spans="1:18">
      <c r="A65" s="99">
        <v>1932</v>
      </c>
      <c r="B65" s="100">
        <v>423.49999999999994</v>
      </c>
      <c r="C65" s="100">
        <v>42</v>
      </c>
      <c r="D65" s="100">
        <v>60.8</v>
      </c>
      <c r="E65" s="100">
        <v>0.7</v>
      </c>
      <c r="F65" s="100">
        <v>1.5</v>
      </c>
      <c r="G65" s="100">
        <v>4.5999999999999996</v>
      </c>
      <c r="H65" s="100">
        <v>533.1</v>
      </c>
      <c r="L65" s="99">
        <v>1932</v>
      </c>
      <c r="M65" s="100">
        <v>79.44100543987993</v>
      </c>
      <c r="N65" s="100">
        <v>7.8784468204839611</v>
      </c>
      <c r="O65" s="100">
        <v>11.404989682986304</v>
      </c>
      <c r="P65" s="100">
        <v>0.13130744700806601</v>
      </c>
      <c r="Q65" s="100">
        <v>0.28137310073157007</v>
      </c>
      <c r="R65" s="100">
        <v>0.86287750891014814</v>
      </c>
    </row>
    <row r="66" spans="1:18">
      <c r="A66" s="99">
        <v>1933</v>
      </c>
      <c r="B66" s="100">
        <v>195.99999999999997</v>
      </c>
      <c r="C66" s="100">
        <v>44.4</v>
      </c>
      <c r="D66" s="100">
        <v>22.8</v>
      </c>
      <c r="E66" s="100">
        <v>0</v>
      </c>
      <c r="F66" s="100">
        <v>0.2</v>
      </c>
      <c r="G66" s="100">
        <v>0.1</v>
      </c>
      <c r="H66" s="100">
        <v>263.5</v>
      </c>
      <c r="L66" s="99">
        <v>1933</v>
      </c>
      <c r="M66" s="100">
        <v>74.383301707779879</v>
      </c>
      <c r="N66" s="100">
        <v>16.850094876660339</v>
      </c>
      <c r="O66" s="100">
        <v>8.6527514231499048</v>
      </c>
      <c r="P66" s="100">
        <v>0</v>
      </c>
      <c r="Q66" s="100">
        <v>7.5901328273244778E-2</v>
      </c>
      <c r="R66" s="100">
        <v>3.7950664136622389E-2</v>
      </c>
    </row>
    <row r="67" spans="1:18">
      <c r="A67" s="99">
        <v>1934</v>
      </c>
      <c r="B67" s="100">
        <v>106.09999999999998</v>
      </c>
      <c r="C67" s="100">
        <v>29.5</v>
      </c>
      <c r="D67" s="100">
        <v>23.6</v>
      </c>
      <c r="E67" s="100">
        <v>0</v>
      </c>
      <c r="F67" s="100">
        <v>0.7</v>
      </c>
      <c r="G67" s="100">
        <v>1.4</v>
      </c>
      <c r="H67" s="100">
        <v>161.29999999999995</v>
      </c>
      <c r="L67" s="99">
        <v>1934</v>
      </c>
      <c r="M67" s="100">
        <v>65.778053316800992</v>
      </c>
      <c r="N67" s="100">
        <v>18.288902665840055</v>
      </c>
      <c r="O67" s="100">
        <v>14.631122132672045</v>
      </c>
      <c r="P67" s="100">
        <v>0</v>
      </c>
      <c r="Q67" s="100">
        <v>0.43397396156230633</v>
      </c>
      <c r="R67" s="100">
        <v>0.86794792312461266</v>
      </c>
    </row>
    <row r="68" spans="1:18">
      <c r="A68" s="99">
        <v>1935</v>
      </c>
      <c r="B68" s="100">
        <v>105.19999999999999</v>
      </c>
      <c r="C68" s="100">
        <v>19.8</v>
      </c>
      <c r="D68" s="100">
        <v>37.700000000000003</v>
      </c>
      <c r="E68" s="100">
        <v>0</v>
      </c>
      <c r="F68" s="100">
        <v>1.1000000000000001</v>
      </c>
      <c r="G68" s="100">
        <v>3.5</v>
      </c>
      <c r="H68" s="100">
        <v>167.29999999999998</v>
      </c>
      <c r="L68" s="99">
        <v>1935</v>
      </c>
      <c r="M68" s="100">
        <v>62.881052002390916</v>
      </c>
      <c r="N68" s="100">
        <v>11.835026897788406</v>
      </c>
      <c r="O68" s="100">
        <v>22.534369396294089</v>
      </c>
      <c r="P68" s="100">
        <v>0</v>
      </c>
      <c r="Q68" s="100">
        <v>0.65750149432157812</v>
      </c>
      <c r="R68" s="100">
        <v>2.0920502092050213</v>
      </c>
    </row>
    <row r="69" spans="1:18">
      <c r="A69" s="99">
        <v>1936</v>
      </c>
      <c r="B69" s="100">
        <v>143.5</v>
      </c>
      <c r="C69" s="100">
        <v>22.1</v>
      </c>
      <c r="D69" s="100">
        <v>42.6</v>
      </c>
      <c r="E69" s="100">
        <v>0</v>
      </c>
      <c r="F69" s="100">
        <v>2.1</v>
      </c>
      <c r="G69" s="100">
        <v>4.5</v>
      </c>
      <c r="H69" s="100">
        <v>214.79999999999998</v>
      </c>
      <c r="L69" s="99">
        <v>1936</v>
      </c>
      <c r="M69" s="100">
        <v>66.806331471135948</v>
      </c>
      <c r="N69" s="100">
        <v>10.288640595903168</v>
      </c>
      <c r="O69" s="100">
        <v>19.832402234636874</v>
      </c>
      <c r="P69" s="100">
        <v>0</v>
      </c>
      <c r="Q69" s="100">
        <v>0.97765363128491634</v>
      </c>
      <c r="R69" s="100">
        <v>2.0949720670391065</v>
      </c>
    </row>
    <row r="70" spans="1:18">
      <c r="A70" s="99">
        <v>1937</v>
      </c>
      <c r="B70" s="100">
        <v>128.5</v>
      </c>
      <c r="C70" s="100">
        <v>16.600000000000001</v>
      </c>
      <c r="D70" s="100">
        <v>40.1</v>
      </c>
      <c r="E70" s="100">
        <v>0.1</v>
      </c>
      <c r="F70" s="100">
        <v>2.9</v>
      </c>
      <c r="G70" s="100">
        <v>5.5</v>
      </c>
      <c r="H70" s="100">
        <v>193.7</v>
      </c>
      <c r="L70" s="99">
        <v>1937</v>
      </c>
      <c r="M70" s="100">
        <v>66.339700567888499</v>
      </c>
      <c r="N70" s="100">
        <v>8.5699535363964898</v>
      </c>
      <c r="O70" s="100">
        <v>20.702116675271039</v>
      </c>
      <c r="P70" s="100">
        <v>5.1626226122870419E-2</v>
      </c>
      <c r="Q70" s="100">
        <v>1.4971605575632421</v>
      </c>
      <c r="R70" s="100">
        <v>2.8394424367578734</v>
      </c>
    </row>
    <row r="71" spans="1:18">
      <c r="A71" s="99">
        <v>1938</v>
      </c>
      <c r="B71" s="100">
        <v>157.20000000000002</v>
      </c>
      <c r="C71" s="100">
        <v>24.4</v>
      </c>
      <c r="D71" s="100">
        <v>27.5</v>
      </c>
      <c r="E71" s="100">
        <v>0.2</v>
      </c>
      <c r="F71" s="100">
        <v>1.4</v>
      </c>
      <c r="G71" s="100">
        <v>8.6</v>
      </c>
      <c r="H71" s="100">
        <v>219.3</v>
      </c>
      <c r="L71" s="99">
        <v>1938</v>
      </c>
      <c r="M71" s="100">
        <v>71.682626538987691</v>
      </c>
      <c r="N71" s="100">
        <v>11.126310989512083</v>
      </c>
      <c r="O71" s="100">
        <v>12.539899680802552</v>
      </c>
      <c r="P71" s="100">
        <v>9.1199270405836752E-2</v>
      </c>
      <c r="Q71" s="100">
        <v>0.63839489284085715</v>
      </c>
      <c r="R71" s="100">
        <v>3.9215686274509802</v>
      </c>
    </row>
    <row r="72" spans="1:18">
      <c r="A72" s="99">
        <v>1939</v>
      </c>
      <c r="B72" s="100">
        <v>51.1</v>
      </c>
      <c r="C72" s="100">
        <v>29.200000000000003</v>
      </c>
      <c r="D72" s="100">
        <v>8.6</v>
      </c>
      <c r="E72" s="100">
        <v>0.3</v>
      </c>
      <c r="F72" s="100">
        <v>0</v>
      </c>
      <c r="G72" s="100">
        <v>0</v>
      </c>
      <c r="H72" s="100">
        <v>89.2</v>
      </c>
      <c r="L72" s="99">
        <v>1939</v>
      </c>
      <c r="M72" s="100">
        <v>57.286995515695068</v>
      </c>
      <c r="N72" s="100">
        <v>32.735426008968609</v>
      </c>
      <c r="O72" s="100">
        <v>9.6412556053811649</v>
      </c>
      <c r="P72" s="100">
        <v>0.33632286995515692</v>
      </c>
      <c r="Q72" s="100">
        <v>0</v>
      </c>
      <c r="R72" s="100">
        <v>0</v>
      </c>
    </row>
    <row r="73" spans="1:18">
      <c r="A73" s="99">
        <v>1940</v>
      </c>
      <c r="B73" s="100">
        <v>87.09999999999998</v>
      </c>
      <c r="C73" s="100">
        <v>34.4</v>
      </c>
      <c r="D73" s="100">
        <v>6.3999999999999995</v>
      </c>
      <c r="E73" s="100">
        <v>0</v>
      </c>
      <c r="F73" s="100">
        <v>0</v>
      </c>
      <c r="G73" s="100">
        <v>0</v>
      </c>
      <c r="H73" s="100">
        <v>127.89999999999998</v>
      </c>
      <c r="L73" s="99">
        <v>1940</v>
      </c>
      <c r="M73" s="100">
        <v>68.100078186082868</v>
      </c>
      <c r="N73" s="100">
        <v>26.896012509773264</v>
      </c>
      <c r="O73" s="100">
        <v>5.0039093041438631</v>
      </c>
      <c r="P73" s="100">
        <v>0</v>
      </c>
      <c r="Q73" s="100">
        <v>0</v>
      </c>
      <c r="R73" s="100">
        <v>0</v>
      </c>
    </row>
    <row r="74" spans="1:18">
      <c r="A74" t="s">
        <v>231</v>
      </c>
      <c r="L74" t="s">
        <v>230</v>
      </c>
    </row>
    <row r="75" spans="1:18">
      <c r="A75" t="s">
        <v>232</v>
      </c>
      <c r="L75" t="s">
        <v>232</v>
      </c>
    </row>
    <row r="77" spans="1:18" ht="16.2">
      <c r="A77" s="55" t="s">
        <v>203</v>
      </c>
    </row>
    <row r="79" spans="1:18">
      <c r="A79" s="30" t="s">
        <v>103</v>
      </c>
      <c r="B79" s="81" t="s">
        <v>104</v>
      </c>
      <c r="C79" s="81" t="s">
        <v>131</v>
      </c>
      <c r="D79" s="81" t="s">
        <v>105</v>
      </c>
      <c r="E79" s="81" t="s">
        <v>106</v>
      </c>
      <c r="F79" s="81" t="s">
        <v>107</v>
      </c>
      <c r="G79" s="81" t="s">
        <v>108</v>
      </c>
      <c r="H79" s="81" t="s">
        <v>112</v>
      </c>
    </row>
    <row r="80" spans="1:18">
      <c r="A80" s="81">
        <v>1918</v>
      </c>
      <c r="B80" s="30">
        <v>-20.700000000000003</v>
      </c>
      <c r="C80" s="30">
        <v>-4.5999999999999996</v>
      </c>
      <c r="D80" s="30">
        <v>0</v>
      </c>
      <c r="E80" s="30">
        <v>0</v>
      </c>
      <c r="F80" s="30">
        <v>0</v>
      </c>
      <c r="G80" s="30">
        <v>0</v>
      </c>
      <c r="H80" s="30">
        <v>-25.300000000000004</v>
      </c>
    </row>
    <row r="81" spans="1:8">
      <c r="A81" s="81">
        <v>1919</v>
      </c>
      <c r="B81" s="30">
        <v>-0.30000000000000004</v>
      </c>
      <c r="C81" s="30">
        <v>0</v>
      </c>
      <c r="D81" s="30">
        <v>-0.2</v>
      </c>
      <c r="E81" s="30">
        <v>0</v>
      </c>
      <c r="F81" s="30">
        <v>0</v>
      </c>
      <c r="G81" s="30">
        <v>0</v>
      </c>
      <c r="H81" s="30">
        <v>-0.5</v>
      </c>
    </row>
    <row r="82" spans="1:8">
      <c r="A82" s="81">
        <v>1920</v>
      </c>
      <c r="B82" s="30">
        <v>-19.399999999999999</v>
      </c>
      <c r="C82" s="30">
        <v>0</v>
      </c>
      <c r="D82" s="30">
        <v>-0.4</v>
      </c>
      <c r="E82" s="30">
        <v>0</v>
      </c>
      <c r="F82" s="30">
        <v>0</v>
      </c>
      <c r="G82" s="30">
        <v>0</v>
      </c>
      <c r="H82" s="30">
        <v>-19.799999999999997</v>
      </c>
    </row>
    <row r="83" spans="1:8">
      <c r="A83" s="81">
        <v>1921</v>
      </c>
      <c r="B83" s="30">
        <v>-141.49999999999997</v>
      </c>
      <c r="C83" s="30">
        <v>-0.4</v>
      </c>
      <c r="D83" s="30">
        <v>-0.7</v>
      </c>
      <c r="E83" s="30">
        <v>0</v>
      </c>
      <c r="F83" s="30">
        <v>-0.5</v>
      </c>
      <c r="G83" s="30">
        <v>0</v>
      </c>
      <c r="H83" s="30">
        <v>-143.1</v>
      </c>
    </row>
    <row r="84" spans="1:8">
      <c r="A84" s="64" t="s">
        <v>45</v>
      </c>
      <c r="B84" s="30">
        <v>-149.50000000000003</v>
      </c>
      <c r="C84" s="30">
        <v>-9.9</v>
      </c>
      <c r="D84" s="30">
        <v>5.8</v>
      </c>
      <c r="E84" s="30">
        <v>0</v>
      </c>
      <c r="F84" s="30">
        <v>-3.5</v>
      </c>
      <c r="G84" s="30">
        <v>0</v>
      </c>
      <c r="H84" s="30">
        <v>-157.10000000000002</v>
      </c>
    </row>
    <row r="85" spans="1:8">
      <c r="A85" s="64" t="s">
        <v>46</v>
      </c>
      <c r="B85" s="30">
        <v>-23.200000000000003</v>
      </c>
      <c r="C85" s="30">
        <v>-4.7999999999999989</v>
      </c>
      <c r="D85" s="30">
        <v>2.0000000000000004</v>
      </c>
      <c r="E85" s="30">
        <v>0</v>
      </c>
      <c r="F85" s="30">
        <v>0</v>
      </c>
      <c r="G85" s="30">
        <v>-0.1</v>
      </c>
      <c r="H85" s="30">
        <v>-26.099999999999994</v>
      </c>
    </row>
    <row r="86" spans="1:8">
      <c r="A86" s="64" t="s">
        <v>47</v>
      </c>
      <c r="B86" s="30">
        <v>53.600000000000023</v>
      </c>
      <c r="C86" s="30">
        <v>-4.8000000000000007</v>
      </c>
      <c r="D86" s="30">
        <v>14.2</v>
      </c>
      <c r="E86" s="30">
        <v>1.5</v>
      </c>
      <c r="F86" s="30">
        <v>-1.2000000000000002</v>
      </c>
      <c r="G86" s="30">
        <v>-1.6</v>
      </c>
      <c r="H86" s="30">
        <v>61.700000000000045</v>
      </c>
    </row>
    <row r="87" spans="1:8">
      <c r="A87" s="64" t="s">
        <v>48</v>
      </c>
      <c r="B87" s="30">
        <v>-86.800000000000011</v>
      </c>
      <c r="C87" s="30">
        <v>-28.400000000000002</v>
      </c>
      <c r="D87" s="30">
        <v>-14.500000000000007</v>
      </c>
      <c r="E87" s="30">
        <v>-13.1</v>
      </c>
      <c r="F87" s="30">
        <v>-9.3000000000000007</v>
      </c>
      <c r="G87" s="30">
        <v>-23.4</v>
      </c>
      <c r="H87" s="30">
        <v>-175.49999999999989</v>
      </c>
    </row>
    <row r="88" spans="1:8">
      <c r="A88" s="64" t="s">
        <v>49</v>
      </c>
      <c r="B88" s="30">
        <v>-31.199999999999989</v>
      </c>
      <c r="C88" s="30">
        <v>-29.599999999999998</v>
      </c>
      <c r="D88" s="30">
        <v>-5.5000000000000071</v>
      </c>
      <c r="E88" s="30">
        <v>-18.5</v>
      </c>
      <c r="F88" s="30">
        <v>-8.7999999999999989</v>
      </c>
      <c r="G88" s="30">
        <v>-13.2</v>
      </c>
      <c r="H88" s="30">
        <v>-106.7999999999999</v>
      </c>
    </row>
    <row r="89" spans="1:8">
      <c r="A89" s="64" t="s">
        <v>50</v>
      </c>
      <c r="B89" s="30">
        <v>83.999999999999943</v>
      </c>
      <c r="C89" s="30">
        <v>-13.100000000000001</v>
      </c>
      <c r="D89" s="30">
        <v>0.90000000000000568</v>
      </c>
      <c r="E89" s="30">
        <v>-11.700000000000001</v>
      </c>
      <c r="F89" s="30">
        <v>-21.4</v>
      </c>
      <c r="G89" s="30">
        <v>-12.2</v>
      </c>
      <c r="H89" s="30">
        <v>26.499999999999886</v>
      </c>
    </row>
    <row r="90" spans="1:8">
      <c r="A90" s="64" t="s">
        <v>51</v>
      </c>
      <c r="B90" s="30">
        <v>-65.60000000000008</v>
      </c>
      <c r="C90" s="30">
        <v>-25.400000000000006</v>
      </c>
      <c r="D90" s="30">
        <v>-2.1000000000000085</v>
      </c>
      <c r="E90" s="30">
        <v>-18.200000000000003</v>
      </c>
      <c r="F90" s="30">
        <v>-40.6</v>
      </c>
      <c r="G90" s="30">
        <v>-22.8</v>
      </c>
      <c r="H90" s="30">
        <v>-174.70000000000005</v>
      </c>
    </row>
    <row r="91" spans="1:8">
      <c r="A91" s="64" t="s">
        <v>113</v>
      </c>
      <c r="B91" s="30">
        <v>30.500000000000014</v>
      </c>
      <c r="C91" s="30">
        <v>-5.3000000000000025</v>
      </c>
      <c r="D91" s="30">
        <v>1.8000000000000043</v>
      </c>
      <c r="E91" s="30">
        <v>-6.6</v>
      </c>
      <c r="F91" s="30">
        <v>-6.4</v>
      </c>
      <c r="G91" s="30">
        <v>-7.7</v>
      </c>
      <c r="H91" s="30">
        <v>6.3000000000000398</v>
      </c>
    </row>
    <row r="92" spans="1:8">
      <c r="A92" s="81">
        <v>1929</v>
      </c>
      <c r="B92" s="30">
        <v>75.10000000000008</v>
      </c>
      <c r="C92" s="30">
        <v>-27.9</v>
      </c>
      <c r="D92" s="30">
        <v>-3.9000000000000341</v>
      </c>
      <c r="E92" s="30">
        <v>-9.3000000000000007</v>
      </c>
      <c r="F92" s="30">
        <v>-21.400000000000002</v>
      </c>
      <c r="G92" s="30">
        <v>-13.7</v>
      </c>
      <c r="H92" s="30">
        <v>-1.0999999999999091</v>
      </c>
    </row>
    <row r="93" spans="1:8">
      <c r="A93" s="81">
        <v>1930</v>
      </c>
      <c r="B93" s="30">
        <v>10.299999999999955</v>
      </c>
      <c r="C93" s="30">
        <v>-43.499999999999993</v>
      </c>
      <c r="D93" s="30">
        <v>2.2999999999999829</v>
      </c>
      <c r="E93" s="30">
        <v>-7.4</v>
      </c>
      <c r="F93" s="30">
        <v>-11.7</v>
      </c>
      <c r="G93" s="30">
        <v>-9.3000000000000007</v>
      </c>
      <c r="H93" s="30">
        <v>-59.300000000000068</v>
      </c>
    </row>
    <row r="94" spans="1:8">
      <c r="A94" s="81">
        <v>1931</v>
      </c>
      <c r="B94" s="30">
        <v>-57.100000000000023</v>
      </c>
      <c r="C94" s="30">
        <v>-19.399999999999991</v>
      </c>
      <c r="D94" s="30">
        <v>-1.3000000000000114</v>
      </c>
      <c r="E94" s="30">
        <v>-12.1</v>
      </c>
      <c r="F94" s="30">
        <v>-1</v>
      </c>
      <c r="G94" s="30">
        <v>-4.5</v>
      </c>
      <c r="H94" s="30">
        <v>-95.399999999999977</v>
      </c>
    </row>
    <row r="95" spans="1:8">
      <c r="A95" s="81">
        <v>1932</v>
      </c>
      <c r="B95" s="30">
        <v>-114.10000000000002</v>
      </c>
      <c r="C95" s="30">
        <v>15.299999999999997</v>
      </c>
      <c r="D95" s="30">
        <v>-12.599999999999994</v>
      </c>
      <c r="E95" s="30">
        <v>5.4999999999999991</v>
      </c>
      <c r="F95" s="30">
        <v>-1</v>
      </c>
      <c r="G95" s="30">
        <v>-4.5</v>
      </c>
      <c r="H95" s="30">
        <v>-111.40000000000009</v>
      </c>
    </row>
    <row r="96" spans="1:8">
      <c r="A96" s="81">
        <v>1933</v>
      </c>
      <c r="B96" s="30">
        <v>57</v>
      </c>
      <c r="C96" s="30">
        <v>5.1999999999999957</v>
      </c>
      <c r="D96" s="30">
        <v>3.1000000000000014</v>
      </c>
      <c r="E96" s="30">
        <v>4.4000000000000004</v>
      </c>
      <c r="F96" s="30">
        <v>0.49999999999999994</v>
      </c>
      <c r="G96" s="30">
        <v>-0.1</v>
      </c>
      <c r="H96" s="30">
        <v>70.099999999999909</v>
      </c>
    </row>
    <row r="97" spans="1:8">
      <c r="A97" s="81">
        <v>1934</v>
      </c>
      <c r="B97" s="30">
        <v>125.39999999999999</v>
      </c>
      <c r="C97" s="30">
        <v>14.900000000000006</v>
      </c>
      <c r="D97" s="30">
        <v>-0.10000000000000142</v>
      </c>
      <c r="E97" s="30">
        <v>3.8</v>
      </c>
      <c r="F97" s="30">
        <v>1.1000000000000001</v>
      </c>
      <c r="G97" s="30">
        <v>-1.4</v>
      </c>
      <c r="H97" s="30">
        <v>143.70000000000005</v>
      </c>
    </row>
    <row r="98" spans="1:8">
      <c r="A98" s="81">
        <v>1935</v>
      </c>
      <c r="B98" s="30">
        <v>110.6</v>
      </c>
      <c r="C98" s="30">
        <v>-1.5899999999999999</v>
      </c>
      <c r="D98" s="30">
        <v>-8.4000000000000021</v>
      </c>
      <c r="E98" s="30">
        <v>5.2</v>
      </c>
      <c r="F98" s="30">
        <v>0.5</v>
      </c>
      <c r="G98" s="30">
        <v>-3.5</v>
      </c>
      <c r="H98" s="30">
        <v>102.81000000000003</v>
      </c>
    </row>
    <row r="99" spans="1:8">
      <c r="A99" s="81">
        <v>1936</v>
      </c>
      <c r="B99" s="30">
        <v>36.30000000000004</v>
      </c>
      <c r="C99" s="30">
        <v>-1.8000000000000007</v>
      </c>
      <c r="D99" s="30">
        <v>-17.100000000000001</v>
      </c>
      <c r="E99" s="30">
        <v>3.2</v>
      </c>
      <c r="F99" s="30">
        <v>-1.8</v>
      </c>
      <c r="G99" s="30">
        <v>-4.5</v>
      </c>
      <c r="H99" s="30">
        <v>14.300000000000068</v>
      </c>
    </row>
    <row r="100" spans="1:8">
      <c r="A100" s="81">
        <v>1937</v>
      </c>
      <c r="B100" s="30">
        <v>100.20000000000002</v>
      </c>
      <c r="C100" s="30">
        <v>6.1999999999999957</v>
      </c>
      <c r="D100" s="30">
        <v>-12.000000000000004</v>
      </c>
      <c r="E100" s="30">
        <v>2.1</v>
      </c>
      <c r="F100" s="30">
        <v>-2.8</v>
      </c>
      <c r="G100" s="30">
        <v>-5.5</v>
      </c>
      <c r="H100" s="30">
        <v>88.200000000000045</v>
      </c>
    </row>
    <row r="101" spans="1:8">
      <c r="A101" s="81">
        <v>1938</v>
      </c>
      <c r="B101" s="30">
        <v>22.299999999999983</v>
      </c>
      <c r="C101" s="30">
        <v>-1.4999999999999964</v>
      </c>
      <c r="D101" s="30">
        <v>-9.8999999999999986</v>
      </c>
      <c r="E101" s="30">
        <v>2.0999999999999996</v>
      </c>
      <c r="F101" s="30">
        <v>-1.2999999999999998</v>
      </c>
      <c r="G101" s="30">
        <v>-8.6</v>
      </c>
      <c r="H101" s="30">
        <v>3.0999999999999943</v>
      </c>
    </row>
    <row r="102" spans="1:8">
      <c r="A102" s="81">
        <v>1939</v>
      </c>
      <c r="B102" s="30">
        <v>7.1000000000000014</v>
      </c>
      <c r="C102" s="30">
        <v>-8.8000000000000043</v>
      </c>
      <c r="D102" s="30">
        <v>-4.5999999999999996</v>
      </c>
      <c r="E102" s="30">
        <v>-0.19999999999999998</v>
      </c>
      <c r="F102" s="30">
        <v>0</v>
      </c>
      <c r="G102" s="30">
        <v>0</v>
      </c>
      <c r="H102" s="30">
        <v>-6.5000000000000142</v>
      </c>
    </row>
    <row r="103" spans="1:8">
      <c r="A103" s="81">
        <v>1940</v>
      </c>
      <c r="B103" s="30">
        <v>60.8</v>
      </c>
      <c r="C103" s="30">
        <v>0.80000000000000426</v>
      </c>
      <c r="D103" s="30">
        <v>-1.0999999999999996</v>
      </c>
      <c r="E103" s="30">
        <v>0</v>
      </c>
      <c r="F103" s="30">
        <v>0</v>
      </c>
      <c r="G103" s="30">
        <v>0</v>
      </c>
      <c r="H103" s="30">
        <v>60.5</v>
      </c>
    </row>
    <row r="104" spans="1:8">
      <c r="A104" t="s">
        <v>231</v>
      </c>
    </row>
    <row r="105" spans="1:8">
      <c r="A105" t="s">
        <v>232</v>
      </c>
    </row>
  </sheetData>
  <phoneticPr fontId="3"/>
  <pageMargins left="0.70000000000000007" right="0.70000000000000007" top="0.75000000000000011" bottom="0.75000000000000011" header="0.30000000000000004" footer="0.30000000000000004"/>
  <pageSetup paperSize="9" scale="60"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topLeftCell="G32" zoomScale="125" zoomScaleNormal="125" zoomScalePageLayoutView="125" workbookViewId="0">
      <selection activeCell="K34" sqref="K34"/>
    </sheetView>
  </sheetViews>
  <sheetFormatPr defaultColWidth="13" defaultRowHeight="13.2"/>
  <sheetData>
    <row r="1" spans="1:20" ht="16.2">
      <c r="A1" s="60" t="s">
        <v>370</v>
      </c>
    </row>
    <row r="3" spans="1:20" ht="17.100000000000001" customHeight="1">
      <c r="A3" s="164" t="s">
        <v>100</v>
      </c>
      <c r="B3" s="166">
        <v>0</v>
      </c>
      <c r="C3" s="166">
        <v>1</v>
      </c>
      <c r="D3" s="166">
        <v>2</v>
      </c>
      <c r="E3" s="166">
        <v>3</v>
      </c>
      <c r="F3" s="166">
        <v>4</v>
      </c>
      <c r="G3" s="166">
        <v>5</v>
      </c>
      <c r="H3" s="166">
        <v>6</v>
      </c>
      <c r="I3" s="166">
        <v>7</v>
      </c>
      <c r="J3" s="166">
        <v>8</v>
      </c>
      <c r="K3" s="166">
        <v>9</v>
      </c>
      <c r="L3" s="166" t="s">
        <v>88</v>
      </c>
      <c r="M3" s="242" t="s">
        <v>133</v>
      </c>
      <c r="N3" s="167" t="s">
        <v>326</v>
      </c>
      <c r="O3" s="244" t="s">
        <v>327</v>
      </c>
      <c r="P3" s="240" t="s">
        <v>333</v>
      </c>
      <c r="R3" s="237" t="s">
        <v>330</v>
      </c>
      <c r="S3" s="237" t="s">
        <v>331</v>
      </c>
    </row>
    <row r="4" spans="1:20" ht="52.8">
      <c r="A4" s="165" t="s">
        <v>89</v>
      </c>
      <c r="B4" s="168" t="s">
        <v>90</v>
      </c>
      <c r="C4" s="168" t="s">
        <v>91</v>
      </c>
      <c r="D4" s="168" t="s">
        <v>92</v>
      </c>
      <c r="E4" s="168" t="s">
        <v>93</v>
      </c>
      <c r="F4" s="168" t="s">
        <v>94</v>
      </c>
      <c r="G4" s="168" t="s">
        <v>95</v>
      </c>
      <c r="H4" s="168" t="s">
        <v>96</v>
      </c>
      <c r="I4" s="168" t="s">
        <v>97</v>
      </c>
      <c r="J4" s="168" t="s">
        <v>98</v>
      </c>
      <c r="K4" s="168" t="s">
        <v>99</v>
      </c>
      <c r="L4" s="168" t="s">
        <v>253</v>
      </c>
      <c r="M4" s="243"/>
      <c r="N4" s="169"/>
      <c r="O4" s="245"/>
      <c r="P4" s="241"/>
      <c r="R4" s="238"/>
      <c r="S4" s="238"/>
    </row>
    <row r="5" spans="1:20" ht="26.4">
      <c r="A5" s="45">
        <v>1941</v>
      </c>
      <c r="B5" s="146">
        <v>66400.303584905661</v>
      </c>
      <c r="C5" s="146">
        <v>2696.9094339622643</v>
      </c>
      <c r="D5" s="146">
        <v>50006.003773584911</v>
      </c>
      <c r="E5" s="146">
        <v>11806.301886792453</v>
      </c>
      <c r="F5" s="146">
        <v>696.39622641509436</v>
      </c>
      <c r="G5" s="146">
        <v>1877.21320754717</v>
      </c>
      <c r="H5" s="146">
        <v>28325.581132075473</v>
      </c>
      <c r="I5" s="146">
        <v>3215.9020754716985</v>
      </c>
      <c r="J5" s="146">
        <v>1940.3660377358492</v>
      </c>
      <c r="K5" s="146">
        <v>60.113207547169814</v>
      </c>
      <c r="L5" s="146">
        <f>SUM(B5:K5)</f>
        <v>167025.09056603778</v>
      </c>
      <c r="M5" s="146">
        <v>178500</v>
      </c>
      <c r="N5" s="147">
        <v>983561</v>
      </c>
      <c r="O5" s="146">
        <f>+N5*0.9/5.3</f>
        <v>167019.79245283021</v>
      </c>
      <c r="P5" s="35">
        <f>+O5/M5*100</f>
        <v>93.568511178056141</v>
      </c>
      <c r="Q5" s="72">
        <f>SUM(B5:K5)</f>
        <v>167025.09056603778</v>
      </c>
      <c r="R5" s="72">
        <v>163978</v>
      </c>
      <c r="S5" s="126">
        <f>+R5*0.9/5.3</f>
        <v>27845.320754716984</v>
      </c>
      <c r="T5" s="156" t="s">
        <v>315</v>
      </c>
    </row>
    <row r="6" spans="1:20">
      <c r="A6" s="45">
        <v>1942</v>
      </c>
      <c r="B6" s="146">
        <v>9125.2188679245282</v>
      </c>
      <c r="C6" s="146">
        <v>1886.1792452830191</v>
      </c>
      <c r="D6" s="146">
        <v>18029.372264150945</v>
      </c>
      <c r="E6" s="146">
        <v>3518.2188679245287</v>
      </c>
      <c r="F6" s="146">
        <v>382.07547169811323</v>
      </c>
      <c r="G6" s="146">
        <v>2735.8132075471699</v>
      </c>
      <c r="H6" s="146">
        <v>24976.511320754715</v>
      </c>
      <c r="I6" s="146">
        <v>253.67603773584906</v>
      </c>
      <c r="J6" s="146">
        <v>3554.373396226415</v>
      </c>
      <c r="K6" s="146">
        <v>5.2641509433962268</v>
      </c>
      <c r="L6" s="146">
        <f>SUM(B6:K6)</f>
        <v>64466.702830188682</v>
      </c>
      <c r="M6" s="146">
        <v>65700</v>
      </c>
      <c r="N6" s="147">
        <v>353795</v>
      </c>
      <c r="O6" s="146">
        <f t="shared" ref="O6:O20" si="0">+N6*0.9/5.3</f>
        <v>60078.396226415098</v>
      </c>
      <c r="P6" s="35">
        <f t="shared" ref="P6:P20" si="1">+O6/M6*100</f>
        <v>91.443525458774872</v>
      </c>
      <c r="R6" s="126">
        <v>398861</v>
      </c>
      <c r="S6" s="126">
        <f t="shared" ref="S6:S9" si="2">+R6*0.9/5.3</f>
        <v>67731.113207547183</v>
      </c>
    </row>
    <row r="7" spans="1:20">
      <c r="A7" s="45">
        <v>1943</v>
      </c>
      <c r="B7" s="146">
        <v>8073.0849056603774</v>
      </c>
      <c r="C7" s="146">
        <v>3103.0624528301887</v>
      </c>
      <c r="D7" s="146">
        <v>16188.075849056604</v>
      </c>
      <c r="E7" s="146">
        <v>3552.8433962264157</v>
      </c>
      <c r="F7" s="146">
        <v>193.34716981132078</v>
      </c>
      <c r="G7" s="146">
        <v>1590.2150943396225</v>
      </c>
      <c r="H7" s="146">
        <v>24011.354716981132</v>
      </c>
      <c r="I7" s="146">
        <v>819.25471698113222</v>
      </c>
      <c r="J7" s="146">
        <v>889.35283018867926</v>
      </c>
      <c r="K7" s="146">
        <v>0</v>
      </c>
      <c r="L7" s="146">
        <f>SUM(B7:K7)</f>
        <v>58420.591132075468</v>
      </c>
      <c r="M7" s="146">
        <v>66800</v>
      </c>
      <c r="N7" s="147">
        <v>343410</v>
      </c>
      <c r="O7" s="146">
        <f t="shared" si="0"/>
        <v>58314.905660377357</v>
      </c>
      <c r="P7" s="35">
        <f t="shared" si="1"/>
        <v>87.29776296463676</v>
      </c>
      <c r="R7" s="126">
        <v>373038</v>
      </c>
      <c r="S7" s="126">
        <f t="shared" si="2"/>
        <v>63346.075471698117</v>
      </c>
    </row>
    <row r="8" spans="1:20">
      <c r="A8" s="45">
        <v>1944</v>
      </c>
      <c r="B8" s="146">
        <v>19116.288679245285</v>
      </c>
      <c r="C8" s="146">
        <v>3795.7754716981135</v>
      </c>
      <c r="D8" s="146">
        <v>22720.466037735849</v>
      </c>
      <c r="E8" s="146">
        <v>5068.5283018867931</v>
      </c>
      <c r="F8" s="146">
        <v>352.35849056603774</v>
      </c>
      <c r="G8" s="146">
        <v>1139.6886792452831</v>
      </c>
      <c r="H8" s="146">
        <v>38719.358490566046</v>
      </c>
      <c r="I8" s="146">
        <v>713.49622641509438</v>
      </c>
      <c r="J8" s="146">
        <v>1297.3584905660377</v>
      </c>
      <c r="K8" s="146">
        <v>33.622641509433969</v>
      </c>
      <c r="L8" s="146">
        <f>SUM(B8:K8)</f>
        <v>92956.941509433978</v>
      </c>
      <c r="M8" s="146">
        <v>114900</v>
      </c>
      <c r="N8" s="147">
        <v>547527</v>
      </c>
      <c r="O8" s="146">
        <f t="shared" si="0"/>
        <v>92976.283018867922</v>
      </c>
      <c r="P8" s="35">
        <f t="shared" si="1"/>
        <v>80.919306369771903</v>
      </c>
      <c r="R8" s="126">
        <v>655070</v>
      </c>
      <c r="S8" s="126">
        <f t="shared" si="2"/>
        <v>111238.30188679245</v>
      </c>
    </row>
    <row r="9" spans="1:20">
      <c r="A9" s="45">
        <v>1945</v>
      </c>
      <c r="B9" s="146">
        <v>35935.301886792455</v>
      </c>
      <c r="C9" s="146">
        <v>3589.981132075472</v>
      </c>
      <c r="D9" s="146">
        <v>24168.396226415098</v>
      </c>
      <c r="E9" s="146">
        <v>8300.2075471698117</v>
      </c>
      <c r="F9" s="146">
        <v>700.13207547169816</v>
      </c>
      <c r="G9" s="146">
        <v>1597.7547169811319</v>
      </c>
      <c r="H9" s="146">
        <v>50939.490566037734</v>
      </c>
      <c r="I9" s="146">
        <v>1876.5849056603774</v>
      </c>
      <c r="J9" s="146">
        <v>146.37735849056605</v>
      </c>
      <c r="K9" s="146">
        <v>0</v>
      </c>
      <c r="L9" s="146">
        <f>SUM(B9:K9)</f>
        <v>127254.22641509435</v>
      </c>
      <c r="M9" s="146">
        <v>301800</v>
      </c>
      <c r="N9" s="147">
        <v>1330288</v>
      </c>
      <c r="O9" s="146">
        <f t="shared" si="0"/>
        <v>225897.96226415093</v>
      </c>
      <c r="P9" s="35">
        <f t="shared" si="1"/>
        <v>74.850219438088445</v>
      </c>
      <c r="R9" s="126">
        <v>1572910</v>
      </c>
      <c r="S9" s="126">
        <f t="shared" si="2"/>
        <v>267097.92452830187</v>
      </c>
    </row>
    <row r="10" spans="1:20">
      <c r="A10" t="s">
        <v>233</v>
      </c>
      <c r="N10" s="53"/>
      <c r="O10" s="51"/>
      <c r="P10" s="29"/>
    </row>
    <row r="11" spans="1:20">
      <c r="O11" s="51"/>
      <c r="P11" s="29"/>
    </row>
    <row r="12" spans="1:20" ht="16.2">
      <c r="A12" s="60" t="s">
        <v>371</v>
      </c>
      <c r="O12" s="51"/>
      <c r="P12" s="29"/>
    </row>
    <row r="13" spans="1:20">
      <c r="O13" s="51"/>
      <c r="P13" s="29"/>
    </row>
    <row r="14" spans="1:20" ht="17.100000000000001" customHeight="1">
      <c r="A14" s="164" t="s">
        <v>100</v>
      </c>
      <c r="B14" s="166">
        <v>0</v>
      </c>
      <c r="C14" s="166">
        <v>1</v>
      </c>
      <c r="D14" s="166">
        <v>2</v>
      </c>
      <c r="E14" s="166">
        <v>3</v>
      </c>
      <c r="F14" s="166">
        <v>4</v>
      </c>
      <c r="G14" s="166">
        <v>5</v>
      </c>
      <c r="H14" s="166">
        <v>6</v>
      </c>
      <c r="I14" s="166">
        <v>7</v>
      </c>
      <c r="J14" s="166">
        <v>8</v>
      </c>
      <c r="K14" s="166">
        <v>9</v>
      </c>
      <c r="L14" s="166" t="s">
        <v>88</v>
      </c>
      <c r="M14" s="242" t="s">
        <v>133</v>
      </c>
      <c r="N14" s="244" t="s">
        <v>326</v>
      </c>
      <c r="O14" s="244" t="s">
        <v>328</v>
      </c>
      <c r="P14" s="240" t="s">
        <v>334</v>
      </c>
      <c r="R14" s="237" t="s">
        <v>330</v>
      </c>
      <c r="S14" s="237" t="s">
        <v>331</v>
      </c>
    </row>
    <row r="15" spans="1:20" ht="52.8">
      <c r="A15" s="165" t="s">
        <v>89</v>
      </c>
      <c r="B15" s="168" t="s">
        <v>90</v>
      </c>
      <c r="C15" s="168" t="s">
        <v>91</v>
      </c>
      <c r="D15" s="168" t="s">
        <v>92</v>
      </c>
      <c r="E15" s="168" t="s">
        <v>93</v>
      </c>
      <c r="F15" s="168" t="s">
        <v>94</v>
      </c>
      <c r="G15" s="168" t="s">
        <v>95</v>
      </c>
      <c r="H15" s="168" t="s">
        <v>96</v>
      </c>
      <c r="I15" s="168" t="s">
        <v>97</v>
      </c>
      <c r="J15" s="168" t="s">
        <v>98</v>
      </c>
      <c r="K15" s="168" t="s">
        <v>99</v>
      </c>
      <c r="L15" s="168" t="s">
        <v>253</v>
      </c>
      <c r="M15" s="243"/>
      <c r="N15" s="245"/>
      <c r="O15" s="245"/>
      <c r="P15" s="241"/>
      <c r="R15" s="238"/>
      <c r="S15" s="238"/>
    </row>
    <row r="16" spans="1:20" ht="26.4">
      <c r="A16" s="45">
        <v>1941</v>
      </c>
      <c r="B16" s="129">
        <v>23721.520754716981</v>
      </c>
      <c r="C16" s="129">
        <v>863.66037735849068</v>
      </c>
      <c r="D16" s="129">
        <v>55602.67924528302</v>
      </c>
      <c r="E16" s="129">
        <v>16278.554716981134</v>
      </c>
      <c r="F16" s="129">
        <v>4287.566037735849</v>
      </c>
      <c r="G16" s="129">
        <v>4674.0905660377357</v>
      </c>
      <c r="H16" s="129">
        <v>50176.358490566039</v>
      </c>
      <c r="I16" s="129">
        <v>88568.660377358494</v>
      </c>
      <c r="J16" s="129">
        <v>7301.0377358490568</v>
      </c>
      <c r="K16" s="129">
        <v>271.8679245283019</v>
      </c>
      <c r="L16" s="129">
        <f>SUM(B16:K16)</f>
        <v>251745.99622641513</v>
      </c>
      <c r="M16" s="129">
        <v>277700</v>
      </c>
      <c r="N16" s="129">
        <v>1493902</v>
      </c>
      <c r="O16" s="129">
        <f t="shared" si="0"/>
        <v>253681.47169811322</v>
      </c>
      <c r="P16" s="129">
        <f>+O16/M16*100</f>
        <v>91.350908065579119</v>
      </c>
      <c r="R16" s="170">
        <v>1124554</v>
      </c>
      <c r="S16" s="170">
        <f>+R16*0.9/5.3</f>
        <v>190962</v>
      </c>
      <c r="T16" s="156" t="s">
        <v>315</v>
      </c>
    </row>
    <row r="17" spans="1:19">
      <c r="A17" s="45">
        <v>1942</v>
      </c>
      <c r="B17" s="129">
        <v>125594.47358490566</v>
      </c>
      <c r="C17" s="129">
        <v>644.26415094339632</v>
      </c>
      <c r="D17" s="129">
        <v>69878.360377358491</v>
      </c>
      <c r="E17" s="129">
        <v>11374.641509433963</v>
      </c>
      <c r="F17" s="129">
        <v>25043.943396226416</v>
      </c>
      <c r="G17" s="129">
        <v>14615.066037735849</v>
      </c>
      <c r="H17" s="129">
        <v>120134.7</v>
      </c>
      <c r="I17" s="129">
        <v>135153.44150943396</v>
      </c>
      <c r="J17" s="129">
        <v>7512.6226415094343</v>
      </c>
      <c r="K17" s="129">
        <v>17464</v>
      </c>
      <c r="L17" s="129">
        <f>SUM(B17:K17)</f>
        <v>527415.51320754713</v>
      </c>
      <c r="M17" s="129">
        <v>181800</v>
      </c>
      <c r="N17" s="129">
        <v>2927820</v>
      </c>
      <c r="O17" s="129">
        <f t="shared" si="0"/>
        <v>497176.98113207548</v>
      </c>
      <c r="P17" s="129">
        <f t="shared" si="1"/>
        <v>273.47468709135063</v>
      </c>
      <c r="R17" s="170">
        <v>6076005</v>
      </c>
      <c r="S17" s="170">
        <f>+R17*0.9/5.3</f>
        <v>1031774.4339622642</v>
      </c>
    </row>
    <row r="18" spans="1:19">
      <c r="A18" s="45">
        <v>1943</v>
      </c>
      <c r="B18" s="129">
        <v>358430.78716981132</v>
      </c>
      <c r="C18" s="129">
        <v>22942.188679245282</v>
      </c>
      <c r="D18" s="129">
        <v>143170.86226415093</v>
      </c>
      <c r="E18" s="129">
        <v>33845.60377358491</v>
      </c>
      <c r="F18" s="129">
        <v>65582.830188679247</v>
      </c>
      <c r="G18" s="129">
        <v>24626.122641509435</v>
      </c>
      <c r="H18" s="129">
        <v>254368.83396226418</v>
      </c>
      <c r="I18" s="129">
        <v>504173.58113207552</v>
      </c>
      <c r="J18" s="129">
        <v>24536.360377358491</v>
      </c>
      <c r="K18" s="129">
        <v>0</v>
      </c>
      <c r="L18" s="129">
        <f>SUM(B18:K18)</f>
        <v>1431677.1701886794</v>
      </c>
      <c r="M18" s="129">
        <v>173100</v>
      </c>
      <c r="N18" s="129">
        <v>8467771</v>
      </c>
      <c r="O18" s="129">
        <f t="shared" si="0"/>
        <v>1437923.3773584906</v>
      </c>
      <c r="P18" s="129">
        <f t="shared" si="1"/>
        <v>830.68941499623941</v>
      </c>
      <c r="R18" s="170">
        <v>16219886</v>
      </c>
      <c r="S18" s="170">
        <f>+R18*0.9/5.3</f>
        <v>2754320.2641509436</v>
      </c>
    </row>
    <row r="19" spans="1:19">
      <c r="A19" s="45">
        <v>1944</v>
      </c>
      <c r="B19" s="129">
        <v>443086.28490566037</v>
      </c>
      <c r="C19" s="129">
        <v>39849.452830188675</v>
      </c>
      <c r="D19" s="129">
        <v>252564.96226415096</v>
      </c>
      <c r="E19" s="129">
        <v>74820.566037735858</v>
      </c>
      <c r="F19" s="129">
        <v>113462.40566037736</v>
      </c>
      <c r="G19" s="129">
        <v>46884.447169811327</v>
      </c>
      <c r="H19" s="129">
        <v>388654.47169811319</v>
      </c>
      <c r="I19" s="129">
        <v>1024161.4528301888</v>
      </c>
      <c r="J19" s="129">
        <v>36519.877358490565</v>
      </c>
      <c r="K19" s="129">
        <v>0</v>
      </c>
      <c r="L19" s="129">
        <f>SUM(B19:K19)</f>
        <v>2420003.9207547172</v>
      </c>
      <c r="M19" s="129">
        <v>198800</v>
      </c>
      <c r="N19" s="129">
        <v>14863228</v>
      </c>
      <c r="O19" s="129">
        <f t="shared" si="0"/>
        <v>2523944.3773584911</v>
      </c>
      <c r="P19" s="129">
        <f t="shared" si="1"/>
        <v>1269.5897270414944</v>
      </c>
      <c r="R19" s="170">
        <v>22089617</v>
      </c>
      <c r="S19" s="170">
        <f>+R19*0.9/5.3</f>
        <v>3751067.0377358492</v>
      </c>
    </row>
    <row r="20" spans="1:19">
      <c r="A20" s="45">
        <v>1945</v>
      </c>
      <c r="B20" s="129">
        <v>374650.81132075476</v>
      </c>
      <c r="C20" s="129">
        <v>86088.226415094337</v>
      </c>
      <c r="D20" s="129">
        <v>85513.924528301897</v>
      </c>
      <c r="E20" s="129">
        <v>48492</v>
      </c>
      <c r="F20" s="129">
        <v>11837.716981132075</v>
      </c>
      <c r="G20" s="129">
        <v>22786.981132075474</v>
      </c>
      <c r="H20" s="129">
        <v>103324.24528301887</v>
      </c>
      <c r="I20" s="129">
        <v>569804.77358490566</v>
      </c>
      <c r="J20" s="129">
        <v>17651.207547169815</v>
      </c>
      <c r="K20" s="129">
        <v>0</v>
      </c>
      <c r="L20" s="129">
        <f>SUM(B20:K20)</f>
        <v>1320149.8867924528</v>
      </c>
      <c r="M20" s="129">
        <v>259700</v>
      </c>
      <c r="N20" s="129">
        <v>10770609</v>
      </c>
      <c r="O20" s="129">
        <f t="shared" si="0"/>
        <v>1828971.3396226414</v>
      </c>
      <c r="P20" s="129">
        <f t="shared" si="1"/>
        <v>704.26312653933053</v>
      </c>
      <c r="R20" s="170">
        <v>14796052</v>
      </c>
      <c r="S20" s="170">
        <f>+R20*0.9/5.3</f>
        <v>2512537.1320754718</v>
      </c>
    </row>
    <row r="21" spans="1:19">
      <c r="A21" t="s">
        <v>233</v>
      </c>
      <c r="R21" s="105"/>
      <c r="S21" s="105"/>
    </row>
    <row r="22" spans="1:19">
      <c r="M22" s="72"/>
      <c r="N22" s="72"/>
      <c r="O22" s="72"/>
      <c r="P22" s="72"/>
      <c r="R22" s="72">
        <f>SUM(R16:R20)/5.3</f>
        <v>11378512.075471699</v>
      </c>
      <c r="S22" s="72">
        <f>SUM(S16:S20)</f>
        <v>10240660.867924528</v>
      </c>
    </row>
    <row r="23" spans="1:19" ht="16.2">
      <c r="A23" s="60" t="s">
        <v>372</v>
      </c>
    </row>
    <row r="25" spans="1:19" ht="17.100000000000001" customHeight="1">
      <c r="A25" s="46" t="s">
        <v>100</v>
      </c>
      <c r="B25" s="47">
        <v>0</v>
      </c>
      <c r="C25" s="47">
        <v>1</v>
      </c>
      <c r="D25" s="47">
        <v>2</v>
      </c>
      <c r="E25" s="47">
        <v>3</v>
      </c>
      <c r="F25" s="47">
        <v>4</v>
      </c>
      <c r="G25" s="47">
        <v>5</v>
      </c>
      <c r="H25" s="47">
        <v>6</v>
      </c>
      <c r="I25" s="47">
        <v>7</v>
      </c>
      <c r="J25" s="47">
        <v>8</v>
      </c>
      <c r="K25" s="47">
        <v>9</v>
      </c>
      <c r="L25" s="47" t="s">
        <v>88</v>
      </c>
      <c r="M25" s="231" t="s">
        <v>133</v>
      </c>
      <c r="N25" s="237"/>
      <c r="O25" s="237" t="s">
        <v>363</v>
      </c>
      <c r="P25" s="246" t="s">
        <v>333</v>
      </c>
      <c r="R25" s="237" t="s">
        <v>363</v>
      </c>
    </row>
    <row r="26" spans="1:19" ht="53.1" customHeight="1">
      <c r="A26" s="154" t="s">
        <v>89</v>
      </c>
      <c r="B26" s="49" t="s">
        <v>90</v>
      </c>
      <c r="C26" s="49" t="s">
        <v>91</v>
      </c>
      <c r="D26" s="49" t="s">
        <v>92</v>
      </c>
      <c r="E26" s="49" t="s">
        <v>93</v>
      </c>
      <c r="F26" s="49" t="s">
        <v>94</v>
      </c>
      <c r="G26" s="49" t="s">
        <v>95</v>
      </c>
      <c r="H26" s="49" t="s">
        <v>96</v>
      </c>
      <c r="I26" s="49" t="s">
        <v>97</v>
      </c>
      <c r="J26" s="49" t="s">
        <v>98</v>
      </c>
      <c r="K26" s="49" t="s">
        <v>99</v>
      </c>
      <c r="L26" s="49" t="s">
        <v>253</v>
      </c>
      <c r="M26" s="232"/>
      <c r="N26" s="238"/>
      <c r="O26" s="238"/>
      <c r="P26" s="247"/>
      <c r="Q26" s="157" t="s">
        <v>367</v>
      </c>
      <c r="R26" s="238"/>
    </row>
    <row r="27" spans="1:19" ht="26.4">
      <c r="A27" s="81">
        <v>1941</v>
      </c>
      <c r="B27" s="146"/>
      <c r="C27" s="146"/>
      <c r="D27" s="146"/>
      <c r="E27" s="146"/>
      <c r="F27" s="146"/>
      <c r="G27" s="146"/>
      <c r="H27" s="146"/>
      <c r="I27" s="146"/>
      <c r="J27" s="146"/>
      <c r="K27" s="146"/>
      <c r="L27" s="146"/>
      <c r="M27" s="146"/>
      <c r="N27" s="147"/>
      <c r="O27" s="146"/>
      <c r="P27" s="35"/>
      <c r="Q27" s="72">
        <v>163978</v>
      </c>
      <c r="R27" s="126">
        <f>+Q27*0.9/5.3</f>
        <v>27845.320754716984</v>
      </c>
      <c r="S27" s="156" t="s">
        <v>315</v>
      </c>
    </row>
    <row r="28" spans="1:19">
      <c r="A28" s="81">
        <v>1942</v>
      </c>
      <c r="B28" s="146"/>
      <c r="C28" s="146"/>
      <c r="D28" s="146"/>
      <c r="E28" s="146"/>
      <c r="F28" s="146"/>
      <c r="G28" s="146"/>
      <c r="H28" s="146"/>
      <c r="I28" s="146"/>
      <c r="J28" s="146"/>
      <c r="K28" s="146"/>
      <c r="L28" s="146"/>
      <c r="M28" s="146"/>
      <c r="N28" s="147"/>
      <c r="O28" s="146"/>
      <c r="P28" s="35"/>
      <c r="Q28" s="126">
        <v>398861</v>
      </c>
      <c r="R28" s="126">
        <f t="shared" ref="R28:R31" si="3">+Q28*0.9/5.3</f>
        <v>67731.113207547183</v>
      </c>
    </row>
    <row r="29" spans="1:19" ht="39.6">
      <c r="A29" s="155" t="s">
        <v>369</v>
      </c>
      <c r="B29" s="146">
        <f>+(I51)*0.9/5.3</f>
        <v>21151.698113207549</v>
      </c>
      <c r="C29" s="146"/>
      <c r="D29" s="146">
        <f>+(C51+E51+G51+L51+N51+F29)*0.9/5.3</f>
        <v>79983.916981132075</v>
      </c>
      <c r="E29" s="146">
        <f>+(F51)*0.9/5.3</f>
        <v>7572.1924528301897</v>
      </c>
      <c r="F29" s="146">
        <f>+(J51+K51)*0.9/5.3</f>
        <v>0</v>
      </c>
      <c r="G29" s="146">
        <f>+(H51)*0.9/5.3</f>
        <v>12091.483018867924</v>
      </c>
      <c r="H29" s="146">
        <f>+(M51+O51)*0.9/5.3</f>
        <v>23656.567924528303</v>
      </c>
      <c r="I29" s="146">
        <f>+(D51)*0.9/5.3</f>
        <v>329.16226415094343</v>
      </c>
      <c r="J29" s="146">
        <f>+(P51)*0.9/5.3</f>
        <v>12822.147169811322</v>
      </c>
      <c r="K29" s="146">
        <f>+(B51)*0.9/5.3</f>
        <v>764.2698113207548</v>
      </c>
      <c r="L29" s="146">
        <f>SUM(B29:K29)</f>
        <v>158371.43773584906</v>
      </c>
      <c r="M29" s="146"/>
      <c r="N29" s="147"/>
      <c r="O29" s="146"/>
      <c r="P29" s="35"/>
      <c r="Q29" s="126">
        <v>373038</v>
      </c>
      <c r="R29" s="126">
        <f t="shared" si="3"/>
        <v>63346.075471698117</v>
      </c>
    </row>
    <row r="30" spans="1:19">
      <c r="A30" s="81">
        <v>1944</v>
      </c>
      <c r="B30" s="146">
        <f>+(I52)*0.9/5.3</f>
        <v>20626.132075471698</v>
      </c>
      <c r="C30" s="146"/>
      <c r="D30" s="146">
        <f>+(C52+E52+G52+L52+N52+F30)*0.9/5.3</f>
        <v>54910.918867924527</v>
      </c>
      <c r="E30" s="146">
        <f>+(F52)*0.9/5.3</f>
        <v>6227.949056603773</v>
      </c>
      <c r="F30" s="146">
        <f>+(J52+K52)*0.9/5.3</f>
        <v>0</v>
      </c>
      <c r="G30" s="146">
        <f>+(H52)*0.9/5.3</f>
        <v>4772.3773584905666</v>
      </c>
      <c r="H30" s="146">
        <f>+(M52+O52)*0.9/5.3</f>
        <v>15684.028301886794</v>
      </c>
      <c r="I30" s="146">
        <f>+(D52)*0.9/5.3</f>
        <v>187.57358490566037</v>
      </c>
      <c r="J30" s="146">
        <f>+(P52)*0.9/5.3</f>
        <v>8314.4716981132078</v>
      </c>
      <c r="K30" s="146">
        <f>+(B52)*0.9/5.3</f>
        <v>288</v>
      </c>
      <c r="L30" s="146">
        <f t="shared" ref="L30:L31" si="4">SUM(B30:K30)</f>
        <v>111011.45094339624</v>
      </c>
      <c r="M30" s="146"/>
      <c r="N30" s="147"/>
      <c r="O30" s="146"/>
      <c r="P30" s="35"/>
      <c r="Q30" s="126">
        <v>655070</v>
      </c>
      <c r="R30" s="126">
        <f t="shared" si="3"/>
        <v>111238.30188679245</v>
      </c>
    </row>
    <row r="31" spans="1:19">
      <c r="A31" s="81">
        <v>1945</v>
      </c>
      <c r="B31" s="146">
        <f>+(I53)*0.9/5.3</f>
        <v>48210.622641509442</v>
      </c>
      <c r="C31" s="146"/>
      <c r="D31" s="146">
        <f>+(C53+E53+G53+L53+N53+F31)*0.9/5.3</f>
        <v>97891.641509433961</v>
      </c>
      <c r="E31" s="146">
        <f>+(F53)*0.9/5.3</f>
        <v>6960.7528301886787</v>
      </c>
      <c r="F31" s="146">
        <f>+(J53+K53)*0.9/5.3</f>
        <v>0</v>
      </c>
      <c r="G31" s="146">
        <f>+(H53)*0.9/5.3</f>
        <v>14463.424528301888</v>
      </c>
      <c r="H31" s="146">
        <f>+(M53+O53)*0.9/5.3</f>
        <v>65841.605660377347</v>
      </c>
      <c r="I31" s="146">
        <f>+(D53)*0.9/5.3</f>
        <v>8921.9377358490583</v>
      </c>
      <c r="J31" s="146">
        <f>+(P53)*0.9/5.3</f>
        <v>20811.294339622644</v>
      </c>
      <c r="K31" s="146">
        <f>+(B53)*0.9/5.3</f>
        <v>1801.0528301886795</v>
      </c>
      <c r="L31" s="146">
        <f t="shared" si="4"/>
        <v>264902.3320754717</v>
      </c>
      <c r="M31" s="146"/>
      <c r="N31" s="147"/>
      <c r="O31" s="146"/>
      <c r="P31" s="35"/>
      <c r="Q31" s="126">
        <v>1572910</v>
      </c>
      <c r="R31" s="126">
        <f t="shared" si="3"/>
        <v>267097.92452830187</v>
      </c>
    </row>
    <row r="32" spans="1:19">
      <c r="A32" t="s">
        <v>233</v>
      </c>
      <c r="N32" s="53"/>
      <c r="O32" s="51"/>
      <c r="P32" s="29"/>
    </row>
    <row r="33" spans="1:19">
      <c r="O33" s="51"/>
      <c r="P33" s="29"/>
    </row>
    <row r="34" spans="1:19" ht="16.2">
      <c r="A34" s="60" t="s">
        <v>373</v>
      </c>
      <c r="O34" s="51"/>
      <c r="P34" s="29"/>
    </row>
    <row r="35" spans="1:19">
      <c r="O35" s="51"/>
      <c r="P35" s="29"/>
    </row>
    <row r="36" spans="1:19" ht="17.100000000000001" customHeight="1">
      <c r="A36" s="46" t="s">
        <v>100</v>
      </c>
      <c r="B36" s="47">
        <v>0</v>
      </c>
      <c r="C36" s="47">
        <v>1</v>
      </c>
      <c r="D36" s="47">
        <v>2</v>
      </c>
      <c r="E36" s="47">
        <v>3</v>
      </c>
      <c r="F36" s="47">
        <v>4</v>
      </c>
      <c r="G36" s="47">
        <v>5</v>
      </c>
      <c r="H36" s="47">
        <v>6</v>
      </c>
      <c r="I36" s="47">
        <v>7</v>
      </c>
      <c r="J36" s="47">
        <v>8</v>
      </c>
      <c r="K36" s="47">
        <v>9</v>
      </c>
      <c r="L36" s="47" t="s">
        <v>88</v>
      </c>
      <c r="M36" s="231" t="s">
        <v>133</v>
      </c>
      <c r="N36" s="237"/>
      <c r="O36" s="237" t="s">
        <v>364</v>
      </c>
      <c r="P36" s="246" t="s">
        <v>333</v>
      </c>
      <c r="R36" s="239" t="s">
        <v>364</v>
      </c>
    </row>
    <row r="37" spans="1:19" ht="52.8">
      <c r="A37" s="154" t="s">
        <v>89</v>
      </c>
      <c r="B37" s="49" t="s">
        <v>90</v>
      </c>
      <c r="C37" s="49" t="s">
        <v>91</v>
      </c>
      <c r="D37" s="49" t="s">
        <v>92</v>
      </c>
      <c r="E37" s="49" t="s">
        <v>93</v>
      </c>
      <c r="F37" s="49" t="s">
        <v>94</v>
      </c>
      <c r="G37" s="49" t="s">
        <v>95</v>
      </c>
      <c r="H37" s="49" t="s">
        <v>96</v>
      </c>
      <c r="I37" s="49" t="s">
        <v>97</v>
      </c>
      <c r="J37" s="49" t="s">
        <v>98</v>
      </c>
      <c r="K37" s="49" t="s">
        <v>99</v>
      </c>
      <c r="L37" s="49" t="s">
        <v>253</v>
      </c>
      <c r="M37" s="232"/>
      <c r="N37" s="238"/>
      <c r="O37" s="238"/>
      <c r="P37" s="247"/>
      <c r="Q37" s="157" t="s">
        <v>368</v>
      </c>
      <c r="R37" s="239"/>
    </row>
    <row r="38" spans="1:19" ht="29.1" customHeight="1">
      <c r="A38" s="155" t="s">
        <v>315</v>
      </c>
      <c r="B38" s="129">
        <f>+(O62+R62)*0.9/5.3</f>
        <v>12968.422641509436</v>
      </c>
      <c r="C38" s="129"/>
      <c r="D38" s="129">
        <f>+(E62+F62+J62+M62+T62)*0.9/5.3</f>
        <v>33404.943396226416</v>
      </c>
      <c r="E38" s="129">
        <f>+(G62+L62)*0.9/5.3</f>
        <v>9042.3169811320749</v>
      </c>
      <c r="F38" s="129">
        <f>+(P62+Q62)*0.9/5.3</f>
        <v>381.78679245283024</v>
      </c>
      <c r="G38" s="129">
        <f>+(N62+S62)*0.9/5.3</f>
        <v>17572.992452830193</v>
      </c>
      <c r="H38" s="129">
        <f>+(H62+I62+K62+S62)*0.9/5.3</f>
        <v>15170.060377358492</v>
      </c>
      <c r="I38" s="129">
        <f>+(C62+D62)*0.9/5.3</f>
        <v>12608.049056603775</v>
      </c>
      <c r="J38" s="129">
        <f>+(W62)*0.9/5.3</f>
        <v>1345.9754716981133</v>
      </c>
      <c r="K38" s="129">
        <f>+(B62)*0.9/5.3</f>
        <v>80798.722641509448</v>
      </c>
      <c r="L38" s="129">
        <f>SUM(B38:K38)</f>
        <v>183293.26981132079</v>
      </c>
      <c r="M38" s="129"/>
      <c r="N38" s="129"/>
      <c r="O38" s="129"/>
      <c r="P38" s="129"/>
      <c r="Q38" s="137">
        <v>1124554</v>
      </c>
      <c r="R38" s="126">
        <v>190962</v>
      </c>
      <c r="S38" s="156" t="s">
        <v>315</v>
      </c>
    </row>
    <row r="39" spans="1:19">
      <c r="A39" s="81">
        <v>1942</v>
      </c>
      <c r="B39" s="129">
        <f>+(O63+R63)*0.9/5.3</f>
        <v>111099.17547169812</v>
      </c>
      <c r="C39" s="129"/>
      <c r="D39" s="129">
        <f>+(E63+F63+J63+M63+T63)*0.9/5.3</f>
        <v>141335.96603773587</v>
      </c>
      <c r="E39" s="129">
        <f>+(G63+L63)*0.9/5.3</f>
        <v>9033.7754716981144</v>
      </c>
      <c r="F39" s="129">
        <f>+(P63+Q63)*0.9/5.3</f>
        <v>29189.105660377361</v>
      </c>
      <c r="G39" s="129">
        <f>+(N63+S63)*0.9/5.3</f>
        <v>33664.686792452834</v>
      </c>
      <c r="H39" s="129">
        <f>+(H63+I63+K63+S63)*0.9/5.3</f>
        <v>17538.690566037734</v>
      </c>
      <c r="I39" s="129">
        <f>+(C63+D63)*0.9/5.3</f>
        <v>71251.233962264145</v>
      </c>
      <c r="J39" s="129">
        <f>+(W63)*0.9/5.3</f>
        <v>2319.8433962264153</v>
      </c>
      <c r="K39" s="129">
        <f>+(B63)*0.9/5.3</f>
        <v>623194.84528301889</v>
      </c>
      <c r="L39" s="129">
        <f>SUM(B39:K39)</f>
        <v>1038627.3226415094</v>
      </c>
      <c r="M39" s="129"/>
      <c r="N39" s="129"/>
      <c r="O39" s="129"/>
      <c r="P39" s="129"/>
      <c r="Q39" s="137">
        <v>6076005</v>
      </c>
      <c r="R39" s="126">
        <v>1031774.4339622642</v>
      </c>
    </row>
    <row r="40" spans="1:19">
      <c r="A40" s="81">
        <v>1943</v>
      </c>
      <c r="B40" s="129">
        <f t="shared" ref="B40:B42" si="5">+(O64+R64)*0.9/5.3</f>
        <v>430199.76226415101</v>
      </c>
      <c r="C40" s="129"/>
      <c r="D40" s="129">
        <f t="shared" ref="D40:D42" si="6">+(E64+F64+J64+M64+T64)*0.9/5.3</f>
        <v>289276.91320754722</v>
      </c>
      <c r="E40" s="129">
        <f t="shared" ref="E40:E42" si="7">+(G64+L64)*0.9/5.3</f>
        <v>24655.958490566041</v>
      </c>
      <c r="F40" s="129">
        <f t="shared" ref="F40:F42" si="8">+(P64+Q64)*0.9/5.3</f>
        <v>104803.50566037736</v>
      </c>
      <c r="G40" s="129">
        <f t="shared" ref="G40:G42" si="9">+(N64+S64)*0.9/5.3</f>
        <v>88448.298113207551</v>
      </c>
      <c r="H40" s="129">
        <f t="shared" ref="H40:H42" si="10">+(H64+I64+K64+S64)*0.9/5.3</f>
        <v>36378.52641509434</v>
      </c>
      <c r="I40" s="129">
        <f t="shared" ref="I40:I42" si="11">+(C64+D64)*0.9/5.3</f>
        <v>288345.22641509434</v>
      </c>
      <c r="J40" s="129">
        <f t="shared" ref="J40:J42" si="12">+(W64)*0.9/5.3</f>
        <v>10416.430188679245</v>
      </c>
      <c r="K40" s="129">
        <f t="shared" ref="K40:K42" si="13">+(B64)*0.9/5.3</f>
        <v>1519030.2226415095</v>
      </c>
      <c r="L40" s="129">
        <f t="shared" ref="L40:L42" si="14">SUM(B40:K40)</f>
        <v>2791554.8433962264</v>
      </c>
      <c r="M40" s="129"/>
      <c r="N40" s="129"/>
      <c r="O40" s="129"/>
      <c r="P40" s="129"/>
      <c r="Q40" s="137">
        <v>16219886</v>
      </c>
      <c r="R40" s="126">
        <v>2754320.2641509436</v>
      </c>
    </row>
    <row r="41" spans="1:19">
      <c r="A41" s="81">
        <v>1944</v>
      </c>
      <c r="B41" s="129">
        <f t="shared" si="5"/>
        <v>651806.11698113219</v>
      </c>
      <c r="C41" s="129"/>
      <c r="D41" s="129">
        <f t="shared" si="6"/>
        <v>399349.66415094346</v>
      </c>
      <c r="E41" s="129">
        <f t="shared" si="7"/>
        <v>63368.490566037741</v>
      </c>
      <c r="F41" s="129">
        <f t="shared" si="8"/>
        <v>153429.23207547169</v>
      </c>
      <c r="G41" s="129">
        <f t="shared" si="9"/>
        <v>130755.44716981135</v>
      </c>
      <c r="H41" s="129">
        <f t="shared" si="10"/>
        <v>47027.988679245282</v>
      </c>
      <c r="I41" s="129">
        <f t="shared" si="11"/>
        <v>618595.11509433959</v>
      </c>
      <c r="J41" s="129">
        <f t="shared" si="12"/>
        <v>13310.049056603773</v>
      </c>
      <c r="K41" s="129">
        <f t="shared" si="13"/>
        <v>1688525.8471698114</v>
      </c>
      <c r="L41" s="129">
        <f t="shared" si="14"/>
        <v>3766167.9509433964</v>
      </c>
      <c r="M41" s="129"/>
      <c r="N41" s="129"/>
      <c r="O41" s="129"/>
      <c r="P41" s="129"/>
      <c r="Q41" s="137">
        <v>22089617</v>
      </c>
      <c r="R41" s="126">
        <v>3751067.0377358492</v>
      </c>
    </row>
    <row r="42" spans="1:19">
      <c r="A42" s="81">
        <v>1945</v>
      </c>
      <c r="B42" s="129">
        <f t="shared" si="5"/>
        <v>436955.5018867926</v>
      </c>
      <c r="C42" s="129"/>
      <c r="D42" s="129">
        <f t="shared" si="6"/>
        <v>254670.65660377359</v>
      </c>
      <c r="E42" s="129">
        <f t="shared" si="7"/>
        <v>82245.226415094337</v>
      </c>
      <c r="F42" s="129">
        <f t="shared" si="8"/>
        <v>66652.386792452831</v>
      </c>
      <c r="G42" s="129">
        <f t="shared" si="9"/>
        <v>90788.824528301906</v>
      </c>
      <c r="H42" s="129">
        <f t="shared" si="10"/>
        <v>37120.737735849056</v>
      </c>
      <c r="I42" s="129">
        <f t="shared" si="11"/>
        <v>358466.07735849055</v>
      </c>
      <c r="J42" s="129">
        <f t="shared" si="12"/>
        <v>68481.815094339618</v>
      </c>
      <c r="K42" s="129">
        <f t="shared" si="13"/>
        <v>1152873.6283018868</v>
      </c>
      <c r="L42" s="129">
        <f t="shared" si="14"/>
        <v>2548254.8547169813</v>
      </c>
      <c r="M42" s="129"/>
      <c r="N42" s="129"/>
      <c r="O42" s="129"/>
      <c r="P42" s="129"/>
      <c r="Q42" s="137">
        <v>14796052</v>
      </c>
      <c r="R42" s="126">
        <v>2512537.1320754718</v>
      </c>
    </row>
    <row r="43" spans="1:19">
      <c r="A43" t="s">
        <v>233</v>
      </c>
    </row>
    <row r="44" spans="1:19" ht="14.4">
      <c r="H44" s="127"/>
    </row>
    <row r="46" spans="1:19" ht="16.2">
      <c r="A46" s="60" t="s">
        <v>329</v>
      </c>
    </row>
    <row r="48" spans="1:19">
      <c r="A48" s="75" t="s">
        <v>317</v>
      </c>
      <c r="B48" s="30" t="s">
        <v>277</v>
      </c>
      <c r="C48" s="30" t="s">
        <v>279</v>
      </c>
      <c r="D48" s="30" t="s">
        <v>281</v>
      </c>
      <c r="E48" s="30" t="s">
        <v>283</v>
      </c>
      <c r="F48" s="30" t="s">
        <v>285</v>
      </c>
      <c r="G48" s="30" t="s">
        <v>287</v>
      </c>
      <c r="H48" s="30" t="s">
        <v>288</v>
      </c>
      <c r="I48" s="30" t="s">
        <v>290</v>
      </c>
      <c r="J48" s="30"/>
      <c r="K48" s="30"/>
      <c r="L48" s="30" t="s">
        <v>292</v>
      </c>
      <c r="M48" s="30" t="s">
        <v>294</v>
      </c>
      <c r="N48" s="30" t="s">
        <v>296</v>
      </c>
      <c r="O48" s="30" t="s">
        <v>298</v>
      </c>
      <c r="P48" s="30" t="s">
        <v>300</v>
      </c>
      <c r="Q48" s="30"/>
    </row>
    <row r="49" spans="1:24" ht="26.4">
      <c r="A49" s="75" t="s">
        <v>318</v>
      </c>
      <c r="B49" s="36" t="s">
        <v>376</v>
      </c>
      <c r="C49" s="36" t="s">
        <v>335</v>
      </c>
      <c r="D49" s="36" t="s">
        <v>336</v>
      </c>
      <c r="E49" s="36" t="s">
        <v>337</v>
      </c>
      <c r="F49" s="36" t="s">
        <v>297</v>
      </c>
      <c r="G49" s="36" t="s">
        <v>338</v>
      </c>
      <c r="H49" s="36" t="s">
        <v>339</v>
      </c>
      <c r="I49" s="36" t="s">
        <v>340</v>
      </c>
      <c r="J49" s="36" t="s">
        <v>346</v>
      </c>
      <c r="K49" s="36" t="s">
        <v>347</v>
      </c>
      <c r="L49" s="145" t="s">
        <v>341</v>
      </c>
      <c r="M49" s="36" t="s">
        <v>306</v>
      </c>
      <c r="N49" s="36" t="s">
        <v>308</v>
      </c>
      <c r="O49" s="36" t="s">
        <v>342</v>
      </c>
      <c r="P49" s="36" t="s">
        <v>343</v>
      </c>
      <c r="Q49" s="128" t="s">
        <v>316</v>
      </c>
    </row>
    <row r="50" spans="1:24">
      <c r="A50" s="69" t="s">
        <v>344</v>
      </c>
      <c r="B50" s="161">
        <v>7</v>
      </c>
      <c r="C50" s="162">
        <v>2</v>
      </c>
      <c r="D50" s="162">
        <v>7</v>
      </c>
      <c r="E50" s="162">
        <v>2</v>
      </c>
      <c r="F50" s="162">
        <v>33</v>
      </c>
      <c r="G50" s="162">
        <v>2</v>
      </c>
      <c r="H50" s="162">
        <v>5</v>
      </c>
      <c r="I50" s="162">
        <v>0</v>
      </c>
      <c r="J50" s="162">
        <v>41</v>
      </c>
      <c r="K50" s="162">
        <v>42</v>
      </c>
      <c r="L50" s="163">
        <v>21</v>
      </c>
      <c r="M50" s="162">
        <v>61</v>
      </c>
      <c r="N50" s="162">
        <v>21</v>
      </c>
      <c r="O50" s="162">
        <v>65</v>
      </c>
      <c r="P50" s="162"/>
      <c r="Q50" s="141"/>
    </row>
    <row r="51" spans="1:24" ht="26.4">
      <c r="A51" s="149" t="s">
        <v>332</v>
      </c>
      <c r="B51" s="131">
        <v>4500.7</v>
      </c>
      <c r="C51" s="131">
        <v>80040.899999999994</v>
      </c>
      <c r="D51" s="131">
        <v>1938.4</v>
      </c>
      <c r="E51" s="131">
        <v>49405.7</v>
      </c>
      <c r="F51" s="131">
        <v>44591.8</v>
      </c>
      <c r="G51" s="131">
        <v>8820.2999999999993</v>
      </c>
      <c r="H51" s="131">
        <v>71205.399999999994</v>
      </c>
      <c r="I51" s="131">
        <v>124560</v>
      </c>
      <c r="J51" s="131"/>
      <c r="K51" s="131"/>
      <c r="L51" s="131">
        <v>44959.5</v>
      </c>
      <c r="M51" s="131">
        <v>7965.9</v>
      </c>
      <c r="N51" s="131">
        <v>287790</v>
      </c>
      <c r="O51" s="131">
        <v>131345</v>
      </c>
      <c r="P51" s="131">
        <v>75508.2</v>
      </c>
      <c r="Q51" s="141">
        <v>935877</v>
      </c>
    </row>
    <row r="52" spans="1:24">
      <c r="A52" s="75">
        <v>1944</v>
      </c>
      <c r="B52" s="131">
        <v>1696</v>
      </c>
      <c r="C52" s="131">
        <v>58711.1</v>
      </c>
      <c r="D52" s="131">
        <v>1104.5999999999999</v>
      </c>
      <c r="E52" s="131">
        <v>21328.799999999999</v>
      </c>
      <c r="F52" s="131">
        <v>36675.699999999997</v>
      </c>
      <c r="G52" s="131">
        <v>3657.2</v>
      </c>
      <c r="H52" s="131">
        <v>28104</v>
      </c>
      <c r="I52" s="131">
        <v>121465</v>
      </c>
      <c r="J52" s="131"/>
      <c r="K52" s="131"/>
      <c r="L52" s="131">
        <v>17191.900000000001</v>
      </c>
      <c r="M52" s="131">
        <v>1845.3</v>
      </c>
      <c r="N52" s="131">
        <v>222475.3</v>
      </c>
      <c r="O52" s="131">
        <v>90516.2</v>
      </c>
      <c r="P52" s="131">
        <v>48963</v>
      </c>
      <c r="Q52" s="141">
        <v>655070</v>
      </c>
    </row>
    <row r="53" spans="1:24">
      <c r="A53" s="75">
        <v>1945</v>
      </c>
      <c r="B53" s="131">
        <v>10606.2</v>
      </c>
      <c r="C53" s="131">
        <v>225457.7</v>
      </c>
      <c r="D53" s="131">
        <v>52540.3</v>
      </c>
      <c r="E53" s="131">
        <v>32245.9</v>
      </c>
      <c r="F53" s="131">
        <v>40991.1</v>
      </c>
      <c r="G53" s="131">
        <v>65433.599999999999</v>
      </c>
      <c r="H53" s="131">
        <v>85173.5</v>
      </c>
      <c r="I53" s="131">
        <v>283907</v>
      </c>
      <c r="J53" s="131"/>
      <c r="K53" s="131"/>
      <c r="L53" s="131">
        <v>20412</v>
      </c>
      <c r="M53" s="131">
        <v>11258.6</v>
      </c>
      <c r="N53" s="131">
        <v>232923.8</v>
      </c>
      <c r="O53" s="131">
        <v>376475.3</v>
      </c>
      <c r="P53" s="131">
        <v>122555.4</v>
      </c>
      <c r="Q53" s="141">
        <v>1572910</v>
      </c>
    </row>
    <row r="54" spans="1:24" ht="14.4">
      <c r="A54" s="127" t="s">
        <v>348</v>
      </c>
    </row>
    <row r="55" spans="1:24">
      <c r="A55" s="236" t="s">
        <v>377</v>
      </c>
      <c r="B55" s="79">
        <f>+B52/5.4*0.9</f>
        <v>282.66666666666669</v>
      </c>
      <c r="D55" s="79">
        <f>+D52/5.4*0.9</f>
        <v>184.09999999999997</v>
      </c>
      <c r="E55" s="79">
        <f>+B55+D55</f>
        <v>466.76666666666665</v>
      </c>
    </row>
    <row r="56" spans="1:24">
      <c r="A56" s="236"/>
      <c r="B56" s="79">
        <f>+B53/5.4*0.9</f>
        <v>1767.7</v>
      </c>
      <c r="D56" s="79">
        <f>+D53/5.4*0.9</f>
        <v>8756.7166666666653</v>
      </c>
      <c r="E56" s="79">
        <f>+B56+D56</f>
        <v>10524.416666666666</v>
      </c>
    </row>
    <row r="57" spans="1:24" ht="16.2">
      <c r="A57" s="153" t="s">
        <v>362</v>
      </c>
      <c r="B57" s="153"/>
      <c r="C57" s="153"/>
      <c r="E57" s="179" t="s">
        <v>378</v>
      </c>
      <c r="F57" s="133"/>
      <c r="G57" s="133"/>
      <c r="H57" s="133"/>
      <c r="I57" s="133"/>
      <c r="J57" s="133"/>
    </row>
    <row r="58" spans="1:24" ht="16.2">
      <c r="A58" s="60"/>
      <c r="F58" s="133"/>
      <c r="G58" s="133"/>
      <c r="H58" s="133"/>
      <c r="I58" s="133"/>
      <c r="J58" s="133"/>
    </row>
    <row r="59" spans="1:24">
      <c r="A59" s="75" t="s">
        <v>317</v>
      </c>
      <c r="B59" s="30" t="s">
        <v>277</v>
      </c>
      <c r="C59" s="30" t="s">
        <v>279</v>
      </c>
      <c r="D59" s="30" t="s">
        <v>281</v>
      </c>
      <c r="E59" s="30" t="s">
        <v>283</v>
      </c>
      <c r="F59" s="30" t="s">
        <v>285</v>
      </c>
      <c r="G59" s="30" t="s">
        <v>287</v>
      </c>
      <c r="H59" s="30" t="s">
        <v>288</v>
      </c>
      <c r="I59" s="30" t="s">
        <v>290</v>
      </c>
      <c r="J59" s="30" t="s">
        <v>292</v>
      </c>
      <c r="K59" s="30" t="s">
        <v>294</v>
      </c>
      <c r="L59" s="30" t="s">
        <v>296</v>
      </c>
      <c r="M59" s="30" t="s">
        <v>298</v>
      </c>
      <c r="N59" s="30" t="s">
        <v>300</v>
      </c>
      <c r="O59" s="30" t="s">
        <v>302</v>
      </c>
      <c r="P59" s="30"/>
      <c r="Q59" s="30"/>
      <c r="R59" s="30" t="s">
        <v>303</v>
      </c>
      <c r="S59" s="30" t="s">
        <v>305</v>
      </c>
      <c r="T59" s="30" t="s">
        <v>307</v>
      </c>
      <c r="U59" s="30" t="s">
        <v>309</v>
      </c>
      <c r="V59" s="30" t="s">
        <v>311</v>
      </c>
      <c r="W59" s="30" t="s">
        <v>313</v>
      </c>
      <c r="X59" s="30"/>
    </row>
    <row r="60" spans="1:24" ht="26.4">
      <c r="A60" s="75" t="s">
        <v>318</v>
      </c>
      <c r="B60" s="36" t="s">
        <v>278</v>
      </c>
      <c r="C60" s="36" t="s">
        <v>280</v>
      </c>
      <c r="D60" s="36" t="s">
        <v>282</v>
      </c>
      <c r="E60" s="36" t="s">
        <v>284</v>
      </c>
      <c r="F60" s="36" t="s">
        <v>286</v>
      </c>
      <c r="G60" s="36" t="s">
        <v>162</v>
      </c>
      <c r="H60" s="36" t="s">
        <v>289</v>
      </c>
      <c r="I60" s="36" t="s">
        <v>291</v>
      </c>
      <c r="J60" s="36" t="s">
        <v>293</v>
      </c>
      <c r="K60" s="36" t="s">
        <v>295</v>
      </c>
      <c r="L60" s="36" t="s">
        <v>297</v>
      </c>
      <c r="M60" s="36" t="s">
        <v>299</v>
      </c>
      <c r="N60" s="36" t="s">
        <v>301</v>
      </c>
      <c r="O60" s="36" t="s">
        <v>345</v>
      </c>
      <c r="P60" s="36" t="s">
        <v>319</v>
      </c>
      <c r="Q60" s="36" t="s">
        <v>320</v>
      </c>
      <c r="R60" s="36" t="s">
        <v>304</v>
      </c>
      <c r="S60" s="36" t="s">
        <v>306</v>
      </c>
      <c r="T60" s="36" t="s">
        <v>308</v>
      </c>
      <c r="U60" s="36" t="s">
        <v>310</v>
      </c>
      <c r="V60" s="36" t="s">
        <v>312</v>
      </c>
      <c r="W60" s="36" t="s">
        <v>314</v>
      </c>
      <c r="X60" s="128" t="s">
        <v>316</v>
      </c>
    </row>
    <row r="61" spans="1:24">
      <c r="A61" s="69" t="s">
        <v>344</v>
      </c>
      <c r="B61" s="158" t="s">
        <v>365</v>
      </c>
      <c r="C61" s="159">
        <v>7</v>
      </c>
      <c r="D61" s="159">
        <v>7</v>
      </c>
      <c r="E61" s="159">
        <v>2</v>
      </c>
      <c r="F61" s="160" t="s">
        <v>366</v>
      </c>
      <c r="G61" s="159">
        <v>32</v>
      </c>
      <c r="H61" s="159">
        <v>661</v>
      </c>
      <c r="I61" s="159">
        <v>6</v>
      </c>
      <c r="J61" s="159">
        <v>2</v>
      </c>
      <c r="K61" s="159">
        <v>64</v>
      </c>
      <c r="L61" s="159">
        <v>33</v>
      </c>
      <c r="M61" s="159">
        <v>2</v>
      </c>
      <c r="N61" s="159">
        <v>5</v>
      </c>
      <c r="O61" s="159">
        <v>0</v>
      </c>
      <c r="P61" s="159">
        <v>41</v>
      </c>
      <c r="Q61" s="159">
        <v>42</v>
      </c>
      <c r="R61" s="159">
        <v>0</v>
      </c>
      <c r="S61" s="159">
        <v>61</v>
      </c>
      <c r="T61" s="159">
        <v>21</v>
      </c>
      <c r="U61" s="159">
        <v>65</v>
      </c>
      <c r="V61" s="159">
        <v>54</v>
      </c>
      <c r="W61" s="159"/>
      <c r="X61" s="130"/>
    </row>
    <row r="62" spans="1:24" ht="26.4">
      <c r="A62" s="149" t="s">
        <v>315</v>
      </c>
      <c r="B62" s="131">
        <v>475814.7</v>
      </c>
      <c r="C62" s="131">
        <v>67034.399999999994</v>
      </c>
      <c r="D62" s="131">
        <v>7213</v>
      </c>
      <c r="E62" s="131">
        <v>81272.2</v>
      </c>
      <c r="F62" s="131">
        <v>24009.5</v>
      </c>
      <c r="G62" s="134"/>
      <c r="H62" s="134"/>
      <c r="I62" s="134"/>
      <c r="J62" s="134"/>
      <c r="K62" s="134"/>
      <c r="L62" s="131">
        <v>53249.2</v>
      </c>
      <c r="M62" s="131">
        <v>85624.5</v>
      </c>
      <c r="N62" s="131">
        <v>14150.6</v>
      </c>
      <c r="O62" s="131">
        <v>29026.799999999999</v>
      </c>
      <c r="P62" s="131">
        <v>787.9</v>
      </c>
      <c r="Q62" s="131">
        <v>1460.4</v>
      </c>
      <c r="R62" s="131">
        <v>47342.8</v>
      </c>
      <c r="S62" s="131">
        <v>89334.8</v>
      </c>
      <c r="T62" s="131">
        <v>5811.8</v>
      </c>
      <c r="U62" s="131">
        <v>133256.9</v>
      </c>
      <c r="V62" s="131">
        <v>3485.5</v>
      </c>
      <c r="W62" s="131">
        <v>7926.3</v>
      </c>
      <c r="X62" s="130">
        <v>1124554</v>
      </c>
    </row>
    <row r="63" spans="1:24">
      <c r="A63" s="75">
        <v>1942</v>
      </c>
      <c r="B63" s="131">
        <v>3669925.2</v>
      </c>
      <c r="C63" s="131">
        <v>419590.6</v>
      </c>
      <c r="D63" s="144"/>
      <c r="E63" s="131">
        <v>653639.69999999995</v>
      </c>
      <c r="F63" s="131">
        <v>29626.3</v>
      </c>
      <c r="G63" s="134"/>
      <c r="H63" s="134"/>
      <c r="I63" s="134"/>
      <c r="J63" s="134"/>
      <c r="K63" s="131">
        <v>2415.6999999999998</v>
      </c>
      <c r="L63" s="131">
        <v>53198.9</v>
      </c>
      <c r="M63" s="131">
        <v>132618.79999999999</v>
      </c>
      <c r="N63" s="131">
        <v>97379.9</v>
      </c>
      <c r="O63" s="131">
        <v>548504</v>
      </c>
      <c r="P63" s="131">
        <v>117794</v>
      </c>
      <c r="Q63" s="131">
        <v>54097.4</v>
      </c>
      <c r="R63" s="131">
        <v>105746.7</v>
      </c>
      <c r="S63" s="131">
        <v>100867.7</v>
      </c>
      <c r="T63" s="131">
        <v>16427</v>
      </c>
      <c r="U63" s="131">
        <v>216705.7</v>
      </c>
      <c r="V63" s="131">
        <v>15697.7</v>
      </c>
      <c r="W63" s="131">
        <v>13661.3</v>
      </c>
      <c r="X63" s="130">
        <v>6076005</v>
      </c>
    </row>
    <row r="64" spans="1:24">
      <c r="A64" s="75">
        <v>1943</v>
      </c>
      <c r="B64" s="131">
        <v>8945400.1999999993</v>
      </c>
      <c r="C64" s="131">
        <v>1671836.2</v>
      </c>
      <c r="D64" s="131">
        <v>26196.799999999999</v>
      </c>
      <c r="E64" s="131">
        <v>1341406.1000000001</v>
      </c>
      <c r="F64" s="131">
        <v>47496.5</v>
      </c>
      <c r="G64" s="134"/>
      <c r="H64" s="134"/>
      <c r="I64" s="134"/>
      <c r="J64" s="134"/>
      <c r="K64" s="131">
        <v>4608.1000000000004</v>
      </c>
      <c r="L64" s="131">
        <v>145196.20000000001</v>
      </c>
      <c r="M64" s="131">
        <v>300891.90000000002</v>
      </c>
      <c r="N64" s="131">
        <v>311241.2</v>
      </c>
      <c r="O64" s="131">
        <v>2451879.7000000002</v>
      </c>
      <c r="P64" s="131">
        <v>415771.8</v>
      </c>
      <c r="Q64" s="131">
        <v>201404.4</v>
      </c>
      <c r="R64" s="131">
        <v>81518.899999999994</v>
      </c>
      <c r="S64" s="131">
        <v>209621</v>
      </c>
      <c r="T64" s="131">
        <v>13725.1</v>
      </c>
      <c r="U64" s="131">
        <v>554144.6</v>
      </c>
      <c r="V64" s="131">
        <v>53383.1</v>
      </c>
      <c r="W64" s="131">
        <v>61341.2</v>
      </c>
      <c r="X64" s="130">
        <v>16219886</v>
      </c>
    </row>
    <row r="65" spans="1:24">
      <c r="A65" s="75">
        <v>1944</v>
      </c>
      <c r="B65" s="131">
        <v>9943541.0999999996</v>
      </c>
      <c r="C65" s="131">
        <v>3033468.9</v>
      </c>
      <c r="D65" s="131">
        <v>609369</v>
      </c>
      <c r="E65" s="131">
        <v>1825005.3</v>
      </c>
      <c r="F65" s="131">
        <v>83783.199999999997</v>
      </c>
      <c r="G65" s="134"/>
      <c r="H65" s="134"/>
      <c r="I65" s="134"/>
      <c r="J65" s="134"/>
      <c r="K65" s="131">
        <v>19345.599999999999</v>
      </c>
      <c r="L65" s="131">
        <v>373170</v>
      </c>
      <c r="M65" s="131">
        <v>430833.7</v>
      </c>
      <c r="N65" s="131">
        <v>512407.3</v>
      </c>
      <c r="O65" s="131">
        <v>3734454.2</v>
      </c>
      <c r="P65" s="131">
        <v>546852.1</v>
      </c>
      <c r="Q65" s="131">
        <v>356675.6</v>
      </c>
      <c r="R65" s="131">
        <v>103959.6</v>
      </c>
      <c r="S65" s="131">
        <v>257597</v>
      </c>
      <c r="T65" s="131">
        <v>12103.6</v>
      </c>
      <c r="U65" s="131">
        <v>996683.2</v>
      </c>
      <c r="V65" s="131">
        <v>75514.5</v>
      </c>
      <c r="W65" s="131">
        <v>78381.399999999994</v>
      </c>
      <c r="X65" s="130">
        <v>22089617</v>
      </c>
    </row>
    <row r="66" spans="1:24">
      <c r="A66" s="75">
        <v>1945</v>
      </c>
      <c r="B66" s="131">
        <v>6789144.7000000002</v>
      </c>
      <c r="C66" s="131">
        <v>1548687.4</v>
      </c>
      <c r="D66" s="131">
        <v>562279.5</v>
      </c>
      <c r="E66" s="131">
        <v>939832.8</v>
      </c>
      <c r="F66" s="131">
        <v>61801.9</v>
      </c>
      <c r="G66" s="131">
        <v>162157.79999999999</v>
      </c>
      <c r="H66" s="131">
        <v>7331.4</v>
      </c>
      <c r="I66" s="131">
        <v>1148</v>
      </c>
      <c r="J66" s="131">
        <v>21682.1</v>
      </c>
      <c r="K66" s="131">
        <v>53235.199999999997</v>
      </c>
      <c r="L66" s="131">
        <v>322175.2</v>
      </c>
      <c r="M66" s="131">
        <v>468496.1</v>
      </c>
      <c r="N66" s="131">
        <v>377760</v>
      </c>
      <c r="O66" s="131">
        <v>2495705.7000000002</v>
      </c>
      <c r="P66" s="131">
        <v>321779</v>
      </c>
      <c r="Q66" s="131">
        <v>70729.5</v>
      </c>
      <c r="R66" s="131">
        <v>77476.7</v>
      </c>
      <c r="S66" s="131">
        <v>156885.29999999999</v>
      </c>
      <c r="T66" s="131">
        <v>7914.3</v>
      </c>
      <c r="U66" s="131">
        <v>483326.6</v>
      </c>
      <c r="V66" s="131">
        <v>55779.199999999997</v>
      </c>
      <c r="W66" s="131">
        <v>403281.8</v>
      </c>
      <c r="X66" s="130">
        <v>14796052</v>
      </c>
    </row>
    <row r="67" spans="1:24" ht="14.4">
      <c r="A67" s="127" t="s">
        <v>348</v>
      </c>
    </row>
  </sheetData>
  <mergeCells count="22">
    <mergeCell ref="S3:S4"/>
    <mergeCell ref="M14:M15"/>
    <mergeCell ref="S14:S15"/>
    <mergeCell ref="R14:R15"/>
    <mergeCell ref="P14:P15"/>
    <mergeCell ref="O14:O15"/>
    <mergeCell ref="N14:N15"/>
    <mergeCell ref="R3:R4"/>
    <mergeCell ref="A55:A56"/>
    <mergeCell ref="R25:R26"/>
    <mergeCell ref="R36:R37"/>
    <mergeCell ref="P3:P4"/>
    <mergeCell ref="M3:M4"/>
    <mergeCell ref="O3:O4"/>
    <mergeCell ref="M25:M26"/>
    <mergeCell ref="O25:O26"/>
    <mergeCell ref="P25:P26"/>
    <mergeCell ref="M36:M37"/>
    <mergeCell ref="N36:N37"/>
    <mergeCell ref="O36:O37"/>
    <mergeCell ref="P36:P37"/>
    <mergeCell ref="N25:N26"/>
  </mergeCells>
  <phoneticPr fontId="3"/>
  <pageMargins left="0.70000000000000007" right="0.70000000000000007" top="0.75000000000000011" bottom="0.75000000000000011" header="0.30000000000000004" footer="0.30000000000000004"/>
  <pageSetup paperSize="9" scale="50"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23</vt:i4>
      </vt:variant>
    </vt:vector>
  </HeadingPairs>
  <TitlesOfParts>
    <vt:vector size="23" baseType="lpstr">
      <vt:lpstr>Sheet3</vt:lpstr>
      <vt:lpstr>T3</vt:lpstr>
      <vt:lpstr>T4</vt:lpstr>
      <vt:lpstr>表1</vt:lpstr>
      <vt:lpstr>T5_９原データ</vt:lpstr>
      <vt:lpstr>T5_9</vt:lpstr>
      <vt:lpstr>8-2用</vt:lpstr>
      <vt:lpstr>T10_14</vt:lpstr>
      <vt:lpstr>T15_16+suppl</vt:lpstr>
      <vt:lpstr>T17_20+suppl</vt:lpstr>
      <vt:lpstr>T22</vt:lpstr>
      <vt:lpstr>T23</vt:lpstr>
      <vt:lpstr>T24</vt:lpstr>
      <vt:lpstr>T26</vt:lpstr>
      <vt:lpstr>T29</vt:lpstr>
      <vt:lpstr>T30</vt:lpstr>
      <vt:lpstr>T45_46</vt:lpstr>
      <vt:lpstr>CD統計表8.3.1</vt:lpstr>
      <vt:lpstr>CD統計表8.3.2</vt:lpstr>
      <vt:lpstr>A</vt:lpstr>
      <vt:lpstr>CD統計表8.4.1</vt:lpstr>
      <vt:lpstr>B</vt:lpstr>
      <vt:lpstr>CD統計表8.4.2</vt:lpstr>
    </vt:vector>
  </TitlesOfParts>
  <Company>西南学院大学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上垣 彰</dc:creator>
  <cp:lastModifiedBy>原康宏</cp:lastModifiedBy>
  <cp:lastPrinted>2016-02-27T03:27:36Z</cp:lastPrinted>
  <dcterms:created xsi:type="dcterms:W3CDTF">2011-03-09T04:11:16Z</dcterms:created>
  <dcterms:modified xsi:type="dcterms:W3CDTF">2022-11-25T03:43:03Z</dcterms:modified>
</cp:coreProperties>
</file>